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ZATEPLENÍ STŘECHY NEMOCNICE ČB\"/>
    </mc:Choice>
  </mc:AlternateContent>
  <xr:revisionPtr revIDLastSave="0" documentId="8_{5CB05842-40CF-408F-BFB2-6E4F95150B86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112" i="12"/>
  <c r="AC112" i="12"/>
  <c r="AD112" i="12"/>
  <c r="BA100" i="12"/>
  <c r="BA20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4" i="12"/>
  <c r="G13" i="12" s="1"/>
  <c r="I14" i="12"/>
  <c r="I13" i="12" s="1"/>
  <c r="K14" i="12"/>
  <c r="K13" i="12" s="1"/>
  <c r="O14" i="12"/>
  <c r="O13" i="12" s="1"/>
  <c r="Q14" i="12"/>
  <c r="Q13" i="12" s="1"/>
  <c r="U14" i="12"/>
  <c r="U13" i="12" s="1"/>
  <c r="G17" i="12"/>
  <c r="I17" i="12"/>
  <c r="K17" i="12"/>
  <c r="M17" i="12"/>
  <c r="O17" i="12"/>
  <c r="Q17" i="12"/>
  <c r="U17" i="12"/>
  <c r="G18" i="12"/>
  <c r="K18" i="12"/>
  <c r="O18" i="12"/>
  <c r="U18" i="12"/>
  <c r="G19" i="12"/>
  <c r="I19" i="12"/>
  <c r="I18" i="12" s="1"/>
  <c r="K19" i="12"/>
  <c r="M19" i="12"/>
  <c r="M18" i="12" s="1"/>
  <c r="O19" i="12"/>
  <c r="Q19" i="12"/>
  <c r="Q18" i="12" s="1"/>
  <c r="U19" i="12"/>
  <c r="G22" i="12"/>
  <c r="K22" i="12"/>
  <c r="O22" i="12"/>
  <c r="U22" i="12"/>
  <c r="G23" i="12"/>
  <c r="I23" i="12"/>
  <c r="I22" i="12" s="1"/>
  <c r="K23" i="12"/>
  <c r="M23" i="12"/>
  <c r="M22" i="12" s="1"/>
  <c r="O23" i="12"/>
  <c r="Q23" i="12"/>
  <c r="Q22" i="12" s="1"/>
  <c r="U23" i="12"/>
  <c r="G30" i="12"/>
  <c r="I30" i="12"/>
  <c r="I29" i="12" s="1"/>
  <c r="K30" i="12"/>
  <c r="M30" i="12"/>
  <c r="O30" i="12"/>
  <c r="Q30" i="12"/>
  <c r="Q29" i="12" s="1"/>
  <c r="U30" i="12"/>
  <c r="G36" i="12"/>
  <c r="G29" i="12" s="1"/>
  <c r="I36" i="12"/>
  <c r="K36" i="12"/>
  <c r="O36" i="12"/>
  <c r="O29" i="12" s="1"/>
  <c r="Q36" i="12"/>
  <c r="U36" i="12"/>
  <c r="G38" i="12"/>
  <c r="I38" i="12"/>
  <c r="K38" i="12"/>
  <c r="M38" i="12"/>
  <c r="O38" i="12"/>
  <c r="Q38" i="12"/>
  <c r="U38" i="12"/>
  <c r="G41" i="12"/>
  <c r="M41" i="12" s="1"/>
  <c r="I41" i="12"/>
  <c r="K41" i="12"/>
  <c r="K29" i="12" s="1"/>
  <c r="O41" i="12"/>
  <c r="Q41" i="12"/>
  <c r="U41" i="12"/>
  <c r="U29" i="12" s="1"/>
  <c r="G43" i="12"/>
  <c r="G42" i="12" s="1"/>
  <c r="I43" i="12"/>
  <c r="K43" i="12"/>
  <c r="K42" i="12" s="1"/>
  <c r="O43" i="12"/>
  <c r="O42" i="12" s="1"/>
  <c r="Q43" i="12"/>
  <c r="U43" i="12"/>
  <c r="U42" i="12" s="1"/>
  <c r="G52" i="12"/>
  <c r="I52" i="12"/>
  <c r="I42" i="12" s="1"/>
  <c r="K52" i="12"/>
  <c r="M52" i="12"/>
  <c r="O52" i="12"/>
  <c r="Q52" i="12"/>
  <c r="Q42" i="12" s="1"/>
  <c r="U52" i="12"/>
  <c r="G57" i="12"/>
  <c r="M57" i="12" s="1"/>
  <c r="I57" i="12"/>
  <c r="K57" i="12"/>
  <c r="O57" i="12"/>
  <c r="Q57" i="12"/>
  <c r="U57" i="12"/>
  <c r="G67" i="12"/>
  <c r="I67" i="12"/>
  <c r="K67" i="12"/>
  <c r="M67" i="12"/>
  <c r="O67" i="12"/>
  <c r="Q67" i="12"/>
  <c r="U67" i="12"/>
  <c r="G70" i="12"/>
  <c r="I70" i="12"/>
  <c r="I69" i="12" s="1"/>
  <c r="K70" i="12"/>
  <c r="M70" i="12"/>
  <c r="O70" i="12"/>
  <c r="Q70" i="12"/>
  <c r="Q69" i="12" s="1"/>
  <c r="U70" i="12"/>
  <c r="G72" i="12"/>
  <c r="M72" i="12" s="1"/>
  <c r="I72" i="12"/>
  <c r="K72" i="12"/>
  <c r="K69" i="12" s="1"/>
  <c r="O72" i="12"/>
  <c r="Q72" i="12"/>
  <c r="U72" i="12"/>
  <c r="U69" i="12" s="1"/>
  <c r="G74" i="12"/>
  <c r="I74" i="12"/>
  <c r="K74" i="12"/>
  <c r="M74" i="12"/>
  <c r="O74" i="12"/>
  <c r="Q74" i="12"/>
  <c r="U74" i="12"/>
  <c r="G76" i="12"/>
  <c r="M76" i="12" s="1"/>
  <c r="I76" i="12"/>
  <c r="K76" i="12"/>
  <c r="O76" i="12"/>
  <c r="O69" i="12" s="1"/>
  <c r="Q76" i="12"/>
  <c r="U76" i="12"/>
  <c r="G77" i="12"/>
  <c r="I77" i="12"/>
  <c r="K77" i="12"/>
  <c r="M77" i="12"/>
  <c r="O77" i="12"/>
  <c r="Q77" i="12"/>
  <c r="U77" i="12"/>
  <c r="G78" i="12"/>
  <c r="K78" i="12"/>
  <c r="O78" i="12"/>
  <c r="U78" i="12"/>
  <c r="G79" i="12"/>
  <c r="I79" i="12"/>
  <c r="I78" i="12" s="1"/>
  <c r="K79" i="12"/>
  <c r="M79" i="12"/>
  <c r="M78" i="12" s="1"/>
  <c r="O79" i="12"/>
  <c r="Q79" i="12"/>
  <c r="Q78" i="12" s="1"/>
  <c r="U79" i="12"/>
  <c r="G81" i="12"/>
  <c r="G82" i="12"/>
  <c r="I82" i="12"/>
  <c r="I81" i="12" s="1"/>
  <c r="K82" i="12"/>
  <c r="M82" i="12"/>
  <c r="O82" i="12"/>
  <c r="Q82" i="12"/>
  <c r="Q81" i="12" s="1"/>
  <c r="U82" i="12"/>
  <c r="G86" i="12"/>
  <c r="M86" i="12" s="1"/>
  <c r="I86" i="12"/>
  <c r="K86" i="12"/>
  <c r="K81" i="12" s="1"/>
  <c r="O86" i="12"/>
  <c r="Q86" i="12"/>
  <c r="U86" i="12"/>
  <c r="U81" i="12" s="1"/>
  <c r="G88" i="12"/>
  <c r="I88" i="12"/>
  <c r="K88" i="12"/>
  <c r="M88" i="12"/>
  <c r="O88" i="12"/>
  <c r="Q88" i="12"/>
  <c r="U88" i="12"/>
  <c r="G90" i="12"/>
  <c r="M90" i="12" s="1"/>
  <c r="I90" i="12"/>
  <c r="K90" i="12"/>
  <c r="O90" i="12"/>
  <c r="O81" i="12" s="1"/>
  <c r="Q90" i="12"/>
  <c r="U90" i="12"/>
  <c r="G93" i="12"/>
  <c r="M93" i="12" s="1"/>
  <c r="I93" i="12"/>
  <c r="K93" i="12"/>
  <c r="K92" i="12" s="1"/>
  <c r="O93" i="12"/>
  <c r="O92" i="12" s="1"/>
  <c r="Q93" i="12"/>
  <c r="U93" i="12"/>
  <c r="U92" i="12" s="1"/>
  <c r="G95" i="12"/>
  <c r="I95" i="12"/>
  <c r="K95" i="12"/>
  <c r="M95" i="12"/>
  <c r="O95" i="12"/>
  <c r="Q95" i="12"/>
  <c r="U95" i="12"/>
  <c r="G97" i="12"/>
  <c r="M97" i="12" s="1"/>
  <c r="I97" i="12"/>
  <c r="K97" i="12"/>
  <c r="O97" i="12"/>
  <c r="Q97" i="12"/>
  <c r="U97" i="12"/>
  <c r="G99" i="12"/>
  <c r="I99" i="12"/>
  <c r="I92" i="12" s="1"/>
  <c r="K99" i="12"/>
  <c r="M99" i="12"/>
  <c r="O99" i="12"/>
  <c r="Q99" i="12"/>
  <c r="Q92" i="12" s="1"/>
  <c r="U99" i="12"/>
  <c r="G102" i="12"/>
  <c r="I102" i="12"/>
  <c r="I101" i="12" s="1"/>
  <c r="K102" i="12"/>
  <c r="M102" i="12"/>
  <c r="O102" i="12"/>
  <c r="Q102" i="12"/>
  <c r="Q101" i="12" s="1"/>
  <c r="U102" i="12"/>
  <c r="G103" i="12"/>
  <c r="G101" i="12" s="1"/>
  <c r="I103" i="12"/>
  <c r="K103" i="12"/>
  <c r="O103" i="12"/>
  <c r="O101" i="12" s="1"/>
  <c r="Q103" i="12"/>
  <c r="U103" i="12"/>
  <c r="G104" i="12"/>
  <c r="I104" i="12"/>
  <c r="K104" i="12"/>
  <c r="M104" i="12"/>
  <c r="O104" i="12"/>
  <c r="Q104" i="12"/>
  <c r="U104" i="12"/>
  <c r="G107" i="12"/>
  <c r="M107" i="12" s="1"/>
  <c r="I107" i="12"/>
  <c r="K107" i="12"/>
  <c r="K101" i="12" s="1"/>
  <c r="O107" i="12"/>
  <c r="Q107" i="12"/>
  <c r="U107" i="12"/>
  <c r="U101" i="12" s="1"/>
  <c r="G109" i="12"/>
  <c r="G108" i="12" s="1"/>
  <c r="I109" i="12"/>
  <c r="K109" i="12"/>
  <c r="K108" i="12" s="1"/>
  <c r="O109" i="12"/>
  <c r="O108" i="12" s="1"/>
  <c r="Q109" i="12"/>
  <c r="U109" i="12"/>
  <c r="U108" i="12" s="1"/>
  <c r="G110" i="12"/>
  <c r="I110" i="12"/>
  <c r="I108" i="12" s="1"/>
  <c r="K110" i="12"/>
  <c r="M110" i="12"/>
  <c r="O110" i="12"/>
  <c r="Q110" i="12"/>
  <c r="Q108" i="12" s="1"/>
  <c r="U110" i="12"/>
  <c r="I20" i="1"/>
  <c r="I19" i="1"/>
  <c r="I18" i="1"/>
  <c r="I17" i="1"/>
  <c r="I16" i="1"/>
  <c r="I59" i="1"/>
  <c r="G27" i="1"/>
  <c r="F40" i="1"/>
  <c r="G28" i="1" s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3" i="1" l="1"/>
  <c r="M92" i="12"/>
  <c r="M69" i="12"/>
  <c r="M81" i="12"/>
  <c r="G69" i="12"/>
  <c r="M109" i="12"/>
  <c r="M108" i="12" s="1"/>
  <c r="M103" i="12"/>
  <c r="M101" i="12" s="1"/>
  <c r="G92" i="12"/>
  <c r="M43" i="12"/>
  <c r="M42" i="12" s="1"/>
  <c r="M36" i="12"/>
  <c r="M29" i="12" s="1"/>
  <c r="M14" i="12"/>
  <c r="M13" i="12" s="1"/>
  <c r="M9" i="12"/>
  <c r="M8" i="12" s="1"/>
  <c r="I21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<sst xmlns="http://schemas.openxmlformats.org/spreadsheetml/2006/main" count="456" uniqueCount="244">
  <si>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</si>
  <si>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</si>
  <si>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</si>
  <si>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</si>
  <si>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</si>
  <si>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</si>
  <si>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</si>
  <si>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</si>
  <si>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</si>
  <si>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</si>
  <si>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</si>
  <si>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</si>
  <si>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</si>
  <si>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</si>
  <si>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</si>
  <si>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</si>
  <si>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</si>
  <si>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</si>
  <si>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</si>
  <si>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</si>
  <si>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</si>
  <si>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</si>
  <si>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</si>
  <si>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</si>
  <si>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</si>
  <si>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</si>
  <si>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</si>
  <si>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</si>
  <si>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</si>
  <si>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</si>
  <si>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</si>
  <si>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</si>
  <si>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</si>
  <si>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</si>
  <si>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</si>
  <si>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</si>
  <si>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</si>
  <si>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</si>
  <si>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</si>
  <si>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</si>
  <si>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</si>
  <si>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</si>
  <si>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Nemocnice Český Brod</t>
  </si>
  <si>
    <t>Rozpočet:</t>
  </si>
  <si>
    <t>Misto</t>
  </si>
  <si>
    <t>ing. Martin Škorpík</t>
  </si>
  <si>
    <t>SO 02 - Zateplení střešní konstrukce spoj. krčku Nemocnice Český Brod</t>
  </si>
  <si>
    <t>Město Český Brod</t>
  </si>
  <si>
    <t>Námstí Husovo 70</t>
  </si>
  <si>
    <t>Český Brod</t>
  </si>
  <si>
    <t xml:space="preserve">28201 </t>
  </si>
  <si>
    <t>00235334</t>
  </si>
  <si>
    <t>Rozpočet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</si>
  <si>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</si>
  <si>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</si>
  <si>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</si>
  <si>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</si>
  <si>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</si>
  <si>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</si>
  <si>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</si>
  <si>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kce na pozem.stav.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</si>
  <si>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</si>
  <si>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</si>
  <si>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</si>
  <si>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</si>
  <si>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</si>
  <si>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</si>
  <si>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</si>
  <si>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</si>
  <si>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</si>
  <si>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</si>
  <si>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</si>
  <si>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</si>
  <si>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</si>
  <si>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</si>
  <si>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767</t>
  </si>
  <si>
    <t>Konstrukce zámečnické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</si>
  <si>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</si>
  <si>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</si>
  <si>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</si>
  <si>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</si>
  <si>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</si>
  <si>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</si>
  <si>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</si>
  <si>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</si>
  <si>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</si>
  <si>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</si>
  <si>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</si>
  <si>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</si>
  <si>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</si>
  <si>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</si>
  <si>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</si>
  <si>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</si>
  <si>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</si>
  <si>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</si>
  <si>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</si>
  <si>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</si>
  <si>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</si>
  <si>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</si>
  <si>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</si>
  <si>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</si>
  <si>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</si>
  <si>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</si>
  <si>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</si>
  <si>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</si>
  <si>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</si>
  <si>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</si>
  <si>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</si>
  <si>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943943221R00</t>
  </si>
  <si>
    <t>Montáž lešení prostorové lehké, do 200kg, H 10 m, včetně schodiště</t>
  </si>
  <si>
    <t>m3</t>
  </si>
  <si>
    <t>POL1_0</t>
  </si>
  <si>
    <t>KRČEK:2,5*2*4,5</t>
  </si>
  <si>
    <t>VV</t>
  </si>
  <si>
    <t>943943821R00</t>
  </si>
  <si>
    <t>Demontáž lešení, prostor. lehké, 200 kPa, H 10 m</t>
  </si>
  <si>
    <t>943943292R00</t>
  </si>
  <si>
    <t>Příplatek za každý měsíc použití k pol..3221, 3222</t>
  </si>
  <si>
    <t>953943113R00</t>
  </si>
  <si>
    <t>Osazení kovových předmětů, 15 kg / kus</t>
  </si>
  <si>
    <t>kus</t>
  </si>
  <si>
    <t>KOTVÍCÍ BODY:</t>
  </si>
  <si>
    <t>KRČEK:2</t>
  </si>
  <si>
    <t>953-1</t>
  </si>
  <si>
    <t>Nerezový kotvící bod pro ploché střechy, mechanické kotvení, délka 500 mm</t>
  </si>
  <si>
    <t>999281108R00</t>
  </si>
  <si>
    <t>Přesun hmot pro opravy a údržbu do výšky 12 m</t>
  </si>
  <si>
    <t>t</t>
  </si>
  <si>
    <t>včetně provozu autojeřábu pro vynesení materiálu na střechu</t>
  </si>
  <si>
    <t>POP</t>
  </si>
  <si>
    <t>0,17+0,05+0,03+0,36+1,21+0,13+0,08</t>
  </si>
  <si>
    <t>711191172RT2</t>
  </si>
  <si>
    <t>Izolace proti zem.vlhkosti,ochr.textilie,vodorovná, včetně dodávky textílie Netex A PP/300, 500 g/m2</t>
  </si>
  <si>
    <t>m2</t>
  </si>
  <si>
    <t>PODLOŽKA POVLAKOVÉ KRYTINY:</t>
  </si>
  <si>
    <t>KRČEK:12,06*6,25</t>
  </si>
  <si>
    <t>SVISLÁ:(12,06+6,25)*2*0,385</t>
  </si>
  <si>
    <t>VODOROVNÁ ATIKA:(6,3765*2+13,26)*0,6</t>
  </si>
  <si>
    <t>VODOROVNÁ - NAPOJENÍ NA OBJEKT "E":13,26*0,26</t>
  </si>
  <si>
    <t>712372111R00</t>
  </si>
  <si>
    <t>Krytina střech do 10° fólie, 4 kotvy/m2, na beton</t>
  </si>
  <si>
    <t>KRČEK:12,06*6,25+1,6*1,2</t>
  </si>
  <si>
    <t>(12,06+6,25)*2*0,385</t>
  </si>
  <si>
    <t>(6,25*2+13,26)*0,6</t>
  </si>
  <si>
    <t>SVĚTLOVODY:0,6*0,6*0,25*4</t>
  </si>
  <si>
    <t>2. VRSTVA U ŽEBŘÍKU:1,6*1,42</t>
  </si>
  <si>
    <t>28322084R</t>
  </si>
  <si>
    <t>Fólie PVC-P tl. 2,0, š.1200 mm střešní šedá, vyztužená polyesterovou mřížkou</t>
  </si>
  <si>
    <t>POL3_0</t>
  </si>
  <si>
    <t>109,48170*1,025</t>
  </si>
  <si>
    <t>712378006R00</t>
  </si>
  <si>
    <t>Rohová lišta vnější VIPLANYL RŠ 100 mm</t>
  </si>
  <si>
    <t>m</t>
  </si>
  <si>
    <t>KRČEK:(6,25+12,06)*2*2+0,375*4</t>
  </si>
  <si>
    <t>SVĚTLOVODY:0,3*4*3+0,6*4*3+0,6*4*3</t>
  </si>
  <si>
    <t>712-1</t>
  </si>
  <si>
    <t>Odtrhové zkoušky</t>
  </si>
  <si>
    <t>kpl</t>
  </si>
  <si>
    <t>713141123R00</t>
  </si>
  <si>
    <t>Izolace tepelná střech bodově lep. tmelem ,1vrstvá</t>
  </si>
  <si>
    <t>EPS 150 S 200 mm:</t>
  </si>
  <si>
    <t>KRČEK:12,06*6,39</t>
  </si>
  <si>
    <t>EPS 150 S 100 mm:</t>
  </si>
  <si>
    <t>EPS 150 S 50 MM:</t>
  </si>
  <si>
    <t>ATIKA 150 100 MM:</t>
  </si>
  <si>
    <t>KRČEK - VODOROVNÁ:(6,95+6,5)*0,42</t>
  </si>
  <si>
    <t>713131142R00</t>
  </si>
  <si>
    <t>Montáž izolace na tmel a hmožd.4 ks/m2, cihla plná</t>
  </si>
  <si>
    <t>svislá EPS 150 S 100 mm:</t>
  </si>
  <si>
    <t>KRČEK:(5,99+12,06+5,99)*0,45</t>
  </si>
  <si>
    <t>svislá z MW 180 mm:</t>
  </si>
  <si>
    <t>KRČEK:12,06*0,45</t>
  </si>
  <si>
    <t>28375705R</t>
  </si>
  <si>
    <t>Deska izolační stabilizov. EPS 150  1000 x 500 mm</t>
  </si>
  <si>
    <t>KRČEK:12,06*6,39*0,2*1,025</t>
  </si>
  <si>
    <t>KRČEK:12,06*6,39*0,1*1,025</t>
  </si>
  <si>
    <t>KRČEK:12,06*6,39*0,05*1,025</t>
  </si>
  <si>
    <t>KRČEK - VODOROVNÁ:(6,95+6,5)*0,42*0,01*1,025</t>
  </si>
  <si>
    <t>KRČEK - SVISLÁ:(5,99+12,06+5,99)*0,45*0,1*1,025</t>
  </si>
  <si>
    <t>63140091R</t>
  </si>
  <si>
    <t>Deska fasádní minerální vlákno - podélné vlákno</t>
  </si>
  <si>
    <t>KRČEK:12,06*0,45*0,18*1,025</t>
  </si>
  <si>
    <t>721176232R00</t>
  </si>
  <si>
    <t>Potrubí KG svodné (ležaté) zavěšené D 110 x 3,2 mm</t>
  </si>
  <si>
    <t>KRČEK:2*0,6</t>
  </si>
  <si>
    <t>721273170R00</t>
  </si>
  <si>
    <t xml:space="preserve">Hlavice ventilační přivětrávací </t>
  </si>
  <si>
    <t>721231212RT5</t>
  </si>
  <si>
    <t>Vtok střešní sanační v povl.kryt.,střecha zateplen, průměr 110 mm</t>
  </si>
  <si>
    <t>KRČEK:1</t>
  </si>
  <si>
    <t>721231331R00</t>
  </si>
  <si>
    <t>Vyhřívací sada pro střešní vtoky TopWet</t>
  </si>
  <si>
    <t>721231334R00</t>
  </si>
  <si>
    <t>Elektronický termostat TWT 524 vnější</t>
  </si>
  <si>
    <t>762441112RT2</t>
  </si>
  <si>
    <t>Montáž obložení atiky,OSB desky,1vrst.,šroubováním, včetně dodávky desky OSB ECO 3 N tl. 18 mm</t>
  </si>
  <si>
    <t>KRČEK:(6,3765*2+13,26)*0,42</t>
  </si>
  <si>
    <t>764918332R00</t>
  </si>
  <si>
    <t>Z+M.lemov.z lak.plech.na plochých střech. rš 330</t>
  </si>
  <si>
    <t>SPOJOVACÍ KRČEK:</t>
  </si>
  <si>
    <t>LEMOVÁNÍ ZHLAVÍ IZOLANTU POD STŘECHOU:12,77+12,77</t>
  </si>
  <si>
    <t>KRČEK - ATIKA PODLE PAVILONU E:12,9</t>
  </si>
  <si>
    <t>764918335R00</t>
  </si>
  <si>
    <t>Z+M.lemov.z lak.plech.na plochých střech. rš 500</t>
  </si>
  <si>
    <t>KRČEK:6,95+6,5</t>
  </si>
  <si>
    <t>764918402R00</t>
  </si>
  <si>
    <t>Z+M lemování trub z lak.ocel.plechu D do 100 mm</t>
  </si>
  <si>
    <t>764430840R00</t>
  </si>
  <si>
    <t>Demontáž oplechování zdí,rš od 330 do 500 mm</t>
  </si>
  <si>
    <t>6,5*2</t>
  </si>
  <si>
    <t>767996804R00</t>
  </si>
  <si>
    <t>Demontáž atypických ocelových konstr. do 500 kg</t>
  </si>
  <si>
    <t>kg</t>
  </si>
  <si>
    <t>STÁVAJÍCÍ ŽEBŘÍKY:1*65</t>
  </si>
  <si>
    <t>767832100R00</t>
  </si>
  <si>
    <t xml:space="preserve">Montáž žebříků do zdiva </t>
  </si>
  <si>
    <t>3,6</t>
  </si>
  <si>
    <t>767834101R00</t>
  </si>
  <si>
    <t>Montáž ochranného koše šroubováním</t>
  </si>
  <si>
    <t>2,5</t>
  </si>
  <si>
    <t>767-1</t>
  </si>
  <si>
    <t>Dodávka požárního žebříku - po. H, vč. ochranného koše a výstupní plošiny z pororoštu</t>
  </si>
  <si>
    <t>DODÁVKA VÝROBKU PRO STAVBU ODBORNOU FIRMOU</t>
  </si>
  <si>
    <t>210010115R00</t>
  </si>
  <si>
    <t>Lišta elektroinstalační PVC š.do 40 mm, samolepicí</t>
  </si>
  <si>
    <t>210010311RT1</t>
  </si>
  <si>
    <t>Krabice univerzální KU, bez zapojení, kruhová, včetně dodávky KU 68-1902 s víčkem</t>
  </si>
  <si>
    <t>210810045R00</t>
  </si>
  <si>
    <t>Kabel CYKY-m 750 V 3 x 1,5 mm2 pevně uložený</t>
  </si>
  <si>
    <t>napojenípro ohře vpustí, napojní v rozvodnici:</t>
  </si>
  <si>
    <t>spojovací krček:15+5</t>
  </si>
  <si>
    <t>210100001R00</t>
  </si>
  <si>
    <t>Ukončení vodičů v rozvaděči + zapojení do 2,5 mm2</t>
  </si>
  <si>
    <t>005121010R</t>
  </si>
  <si>
    <t>Zařízení staveniště</t>
  </si>
  <si>
    <t>005241010R</t>
  </si>
  <si>
    <t xml:space="preserve">Dokumentace skutečného provedení </t>
  </si>
  <si>
    <t>Soubor</t>
  </si>
  <si>
    <t/>
  </si>
  <si>
    <t>SUM</t>
  </si>
  <si>
    <t>POPUZIV</t>
  </si>
  <si>
    <t>END</t>
  </si>
  <si>
    <t>ZADÁNÍ STAVBY PRO VÝBĚR ZHOTOVITELE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</si>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</sst>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242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SUMIF(F47:F58,A16,I47:I58)+SUMIF(F47:F58,"PSU",I47:I58)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SUMIF(F47:F58,A17,I47:I58)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SUMIF(F47:F58,A18,I47:I58)</f>
        <v>0</v>
      </c>
      <c r="J18" s="93"/>
    </row>
    <row r="19" spans="1:10" ht="23.25" customHeight="1" x14ac:dyDescent="0.2">
      <c r="A19" s="193" t="s">
        <v>79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SUMIF(F47:F58,A19,I47:I58)</f>
        <v>0</v>
      </c>
      <c r="J19" s="93"/>
    </row>
    <row r="20" spans="1:10" ht="23.25" customHeight="1" x14ac:dyDescent="0.2">
      <c r="A20" s="193" t="s">
        <v>80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SUMIF(F47:F58,A20,I47:I58)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Pol'!AC112</f>
        <v>0</v>
      </c>
      <c r="G39" s="148">
        <f>'Rozpočet Pol'!AD112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Pol'!G13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Pol'!G18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24</v>
      </c>
      <c r="G50" s="184"/>
      <c r="H50" s="184"/>
      <c r="I50" s="185">
        <f>'Rozpočet Pol'!G22</f>
        <v>0</v>
      </c>
      <c r="J50" s="185"/>
    </row>
    <row r="51" spans="1:10" ht="25.5" customHeight="1" x14ac:dyDescent="0.2">
      <c r="A51" s="163"/>
      <c r="B51" s="166" t="s">
        <v>65</v>
      </c>
      <c r="C51" s="165" t="s">
        <v>66</v>
      </c>
      <c r="D51" s="167"/>
      <c r="E51" s="167"/>
      <c r="F51" s="183" t="s">
        <v>24</v>
      </c>
      <c r="G51" s="184"/>
      <c r="H51" s="184"/>
      <c r="I51" s="185">
        <f>'Rozpočet Pol'!G29</f>
        <v>0</v>
      </c>
      <c r="J51" s="185"/>
    </row>
    <row r="52" spans="1:10" ht="25.5" customHeight="1" x14ac:dyDescent="0.2">
      <c r="A52" s="163"/>
      <c r="B52" s="166" t="s">
        <v>67</v>
      </c>
      <c r="C52" s="165" t="s">
        <v>68</v>
      </c>
      <c r="D52" s="167"/>
      <c r="E52" s="167"/>
      <c r="F52" s="183" t="s">
        <v>24</v>
      </c>
      <c r="G52" s="184"/>
      <c r="H52" s="184"/>
      <c r="I52" s="185">
        <f>'Rozpočet Pol'!G42</f>
        <v>0</v>
      </c>
      <c r="J52" s="185"/>
    </row>
    <row r="53" spans="1:10" ht="25.5" customHeight="1" x14ac:dyDescent="0.2">
      <c r="A53" s="163"/>
      <c r="B53" s="166" t="s">
        <v>69</v>
      </c>
      <c r="C53" s="165" t="s">
        <v>70</v>
      </c>
      <c r="D53" s="167"/>
      <c r="E53" s="167"/>
      <c r="F53" s="183" t="s">
        <v>24</v>
      </c>
      <c r="G53" s="184"/>
      <c r="H53" s="184"/>
      <c r="I53" s="185">
        <f>'Rozpočet Pol'!G69</f>
        <v>0</v>
      </c>
      <c r="J53" s="185"/>
    </row>
    <row r="54" spans="1:10" ht="25.5" customHeight="1" x14ac:dyDescent="0.2">
      <c r="A54" s="163"/>
      <c r="B54" s="166" t="s">
        <v>71</v>
      </c>
      <c r="C54" s="165" t="s">
        <v>72</v>
      </c>
      <c r="D54" s="167"/>
      <c r="E54" s="167"/>
      <c r="F54" s="183" t="s">
        <v>24</v>
      </c>
      <c r="G54" s="184"/>
      <c r="H54" s="184"/>
      <c r="I54" s="185">
        <f>'Rozpočet Pol'!G78</f>
        <v>0</v>
      </c>
      <c r="J54" s="185"/>
    </row>
    <row r="55" spans="1:10" ht="25.5" customHeight="1" x14ac:dyDescent="0.2">
      <c r="A55" s="163"/>
      <c r="B55" s="166" t="s">
        <v>73</v>
      </c>
      <c r="C55" s="165" t="s">
        <v>74</v>
      </c>
      <c r="D55" s="167"/>
      <c r="E55" s="167"/>
      <c r="F55" s="183" t="s">
        <v>24</v>
      </c>
      <c r="G55" s="184"/>
      <c r="H55" s="184"/>
      <c r="I55" s="185">
        <f>'Rozpočet Pol'!G81</f>
        <v>0</v>
      </c>
      <c r="J55" s="185"/>
    </row>
    <row r="56" spans="1:10" ht="25.5" customHeight="1" x14ac:dyDescent="0.2">
      <c r="A56" s="163"/>
      <c r="B56" s="166" t="s">
        <v>75</v>
      </c>
      <c r="C56" s="165" t="s">
        <v>76</v>
      </c>
      <c r="D56" s="167"/>
      <c r="E56" s="167"/>
      <c r="F56" s="183" t="s">
        <v>24</v>
      </c>
      <c r="G56" s="184"/>
      <c r="H56" s="184"/>
      <c r="I56" s="185">
        <f>'Rozpočet Pol'!G92</f>
        <v>0</v>
      </c>
      <c r="J56" s="185"/>
    </row>
    <row r="57" spans="1:10" ht="25.5" customHeight="1" x14ac:dyDescent="0.2">
      <c r="A57" s="163"/>
      <c r="B57" s="166" t="s">
        <v>77</v>
      </c>
      <c r="C57" s="165" t="s">
        <v>78</v>
      </c>
      <c r="D57" s="167"/>
      <c r="E57" s="167"/>
      <c r="F57" s="183" t="s">
        <v>25</v>
      </c>
      <c r="G57" s="184"/>
      <c r="H57" s="184"/>
      <c r="I57" s="185">
        <f>'Rozpočet Pol'!G101</f>
        <v>0</v>
      </c>
      <c r="J57" s="185"/>
    </row>
    <row r="58" spans="1:10" ht="25.5" customHeight="1" x14ac:dyDescent="0.2">
      <c r="A58" s="163"/>
      <c r="B58" s="177" t="s">
        <v>79</v>
      </c>
      <c r="C58" s="178" t="s">
        <v>26</v>
      </c>
      <c r="D58" s="179"/>
      <c r="E58" s="179"/>
      <c r="F58" s="186" t="s">
        <v>79</v>
      </c>
      <c r="G58" s="187"/>
      <c r="H58" s="187"/>
      <c r="I58" s="188">
        <f>'Rozpočet Pol'!G108</f>
        <v>0</v>
      </c>
      <c r="J58" s="188"/>
    </row>
    <row r="59" spans="1:10" ht="25.5" customHeight="1" x14ac:dyDescent="0.2">
      <c r="A59" s="164"/>
      <c r="B59" s="170" t="s">
        <v>1</v>
      </c>
      <c r="C59" s="170"/>
      <c r="D59" s="171"/>
      <c r="E59" s="171"/>
      <c r="F59" s="189"/>
      <c r="G59" s="190"/>
      <c r="H59" s="190"/>
      <c r="I59" s="191">
        <f>SUM(I47:I58)</f>
        <v>0</v>
      </c>
      <c r="J59" s="191"/>
    </row>
    <row r="60" spans="1:10" x14ac:dyDescent="0.2">
      <c r="F60" s="192"/>
      <c r="G60" s="130"/>
      <c r="H60" s="192"/>
      <c r="I60" s="130"/>
      <c r="J60" s="130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2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243</v>
      </c>
      <c r="B1" s="195"/>
      <c r="C1" s="195"/>
      <c r="D1" s="195"/>
      <c r="E1" s="195"/>
      <c r="F1" s="195"/>
      <c r="G1" s="195"/>
      <c r="AE1" t="s">
        <v>82</v>
      </c>
    </row>
    <row r="2" spans="1:60" ht="24.95" customHeight="1" x14ac:dyDescent="0.2">
      <c r="A2" s="202" t="s">
        <v>81</v>
      </c>
      <c r="B2" s="196"/>
      <c r="C2" s="197" t="s">
        <v>46</v>
      </c>
      <c r="D2" s="198"/>
      <c r="E2" s="198"/>
      <c r="F2" s="198"/>
      <c r="G2" s="204"/>
      <c r="AE2" t="s">
        <v>83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84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85</v>
      </c>
    </row>
    <row r="5" spans="1:60" hidden="1" x14ac:dyDescent="0.2">
      <c r="A5" s="206" t="s">
        <v>86</v>
      </c>
      <c r="B5" s="207"/>
      <c r="C5" s="208"/>
      <c r="D5" s="209"/>
      <c r="E5" s="209"/>
      <c r="F5" s="209"/>
      <c r="G5" s="210"/>
      <c r="AE5" t="s">
        <v>87</v>
      </c>
    </row>
    <row r="7" spans="1:60" ht="38.25" x14ac:dyDescent="0.2">
      <c r="A7" s="216" t="s">
        <v>88</v>
      </c>
      <c r="B7" s="217" t="s">
        <v>89</v>
      </c>
      <c r="C7" s="217" t="s">
        <v>90</v>
      </c>
      <c r="D7" s="216" t="s">
        <v>91</v>
      </c>
      <c r="E7" s="216" t="s">
        <v>92</v>
      </c>
      <c r="F7" s="211" t="s">
        <v>93</v>
      </c>
      <c r="G7" s="237" t="s">
        <v>28</v>
      </c>
      <c r="H7" s="238" t="s">
        <v>29</v>
      </c>
      <c r="I7" s="238" t="s">
        <v>94</v>
      </c>
      <c r="J7" s="238" t="s">
        <v>30</v>
      </c>
      <c r="K7" s="238" t="s">
        <v>95</v>
      </c>
      <c r="L7" s="238" t="s">
        <v>96</v>
      </c>
      <c r="M7" s="238" t="s">
        <v>97</v>
      </c>
      <c r="N7" s="238" t="s">
        <v>98</v>
      </c>
      <c r="O7" s="238" t="s">
        <v>99</v>
      </c>
      <c r="P7" s="238" t="s">
        <v>100</v>
      </c>
      <c r="Q7" s="238" t="s">
        <v>101</v>
      </c>
      <c r="R7" s="238" t="s">
        <v>102</v>
      </c>
      <c r="S7" s="238" t="s">
        <v>103</v>
      </c>
      <c r="T7" s="238" t="s">
        <v>104</v>
      </c>
      <c r="U7" s="219" t="s">
        <v>105</v>
      </c>
    </row>
    <row r="8" spans="1:60" x14ac:dyDescent="0.2">
      <c r="A8" s="239" t="s">
        <v>106</v>
      </c>
      <c r="B8" s="240" t="s">
        <v>57</v>
      </c>
      <c r="C8" s="241" t="s">
        <v>58</v>
      </c>
      <c r="D8" s="218"/>
      <c r="E8" s="242"/>
      <c r="F8" s="243"/>
      <c r="G8" s="243">
        <f>SUMIF(AE9:AE12,"&lt;&gt;NOR",G9:G12)</f>
        <v>0</v>
      </c>
      <c r="H8" s="243"/>
      <c r="I8" s="243">
        <f>SUM(I9:I12)</f>
        <v>0</v>
      </c>
      <c r="J8" s="243"/>
      <c r="K8" s="243">
        <f>SUM(K9:K12)</f>
        <v>0</v>
      </c>
      <c r="L8" s="243"/>
      <c r="M8" s="243">
        <f>SUM(M9:M12)</f>
        <v>0</v>
      </c>
      <c r="N8" s="218"/>
      <c r="O8" s="218">
        <f>SUM(O9:O12)</f>
        <v>0.16808000000000001</v>
      </c>
      <c r="P8" s="218"/>
      <c r="Q8" s="218">
        <f>SUM(Q9:Q12)</f>
        <v>0</v>
      </c>
      <c r="R8" s="218"/>
      <c r="S8" s="218"/>
      <c r="T8" s="239"/>
      <c r="U8" s="218">
        <f>SUM(U9:U12)</f>
        <v>1.23</v>
      </c>
      <c r="AE8" t="s">
        <v>107</v>
      </c>
    </row>
    <row r="9" spans="1:60" ht="22.5" outlineLevel="1" x14ac:dyDescent="0.2">
      <c r="A9" s="213">
        <v>1</v>
      </c>
      <c r="B9" s="220" t="s">
        <v>108</v>
      </c>
      <c r="C9" s="265" t="s">
        <v>109</v>
      </c>
      <c r="D9" s="222" t="s">
        <v>110</v>
      </c>
      <c r="E9" s="228">
        <v>22.5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7.3499999999999998E-3</v>
      </c>
      <c r="O9" s="222">
        <f>ROUND(E9*N9,5)</f>
        <v>0.16538</v>
      </c>
      <c r="P9" s="222">
        <v>0</v>
      </c>
      <c r="Q9" s="222">
        <f>ROUND(E9*P9,5)</f>
        <v>0</v>
      </c>
      <c r="R9" s="222"/>
      <c r="S9" s="222"/>
      <c r="T9" s="223">
        <v>3.3000000000000002E-2</v>
      </c>
      <c r="U9" s="222">
        <f>ROUND(E9*T9,2)</f>
        <v>0.74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111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112</v>
      </c>
      <c r="D10" s="224"/>
      <c r="E10" s="229">
        <v>22.5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113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20" t="s">
        <v>114</v>
      </c>
      <c r="C11" s="265" t="s">
        <v>115</v>
      </c>
      <c r="D11" s="222" t="s">
        <v>110</v>
      </c>
      <c r="E11" s="228">
        <v>22.5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2.1000000000000001E-2</v>
      </c>
      <c r="U11" s="222">
        <f>ROUND(E11*T11,2)</f>
        <v>0.47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111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20" t="s">
        <v>116</v>
      </c>
      <c r="C12" s="265" t="s">
        <v>117</v>
      </c>
      <c r="D12" s="222" t="s">
        <v>110</v>
      </c>
      <c r="E12" s="228">
        <v>22.5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2">
        <v>1.2E-4</v>
      </c>
      <c r="O12" s="222">
        <f>ROUND(E12*N12,5)</f>
        <v>2.7000000000000001E-3</v>
      </c>
      <c r="P12" s="222">
        <v>0</v>
      </c>
      <c r="Q12" s="222">
        <f>ROUND(E12*P12,5)</f>
        <v>0</v>
      </c>
      <c r="R12" s="222"/>
      <c r="S12" s="222"/>
      <c r="T12" s="223">
        <v>1E-3</v>
      </c>
      <c r="U12" s="222">
        <f>ROUND(E12*T12,2)</f>
        <v>0.02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111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14" t="s">
        <v>106</v>
      </c>
      <c r="B13" s="221" t="s">
        <v>59</v>
      </c>
      <c r="C13" s="267" t="s">
        <v>60</v>
      </c>
      <c r="D13" s="225"/>
      <c r="E13" s="230"/>
      <c r="F13" s="234"/>
      <c r="G13" s="234">
        <f>SUMIF(AE14:AE17,"&lt;&gt;NOR",G14:G17)</f>
        <v>0</v>
      </c>
      <c r="H13" s="234"/>
      <c r="I13" s="234">
        <f>SUM(I14:I17)</f>
        <v>0</v>
      </c>
      <c r="J13" s="234"/>
      <c r="K13" s="234">
        <f>SUM(K14:K17)</f>
        <v>0</v>
      </c>
      <c r="L13" s="234"/>
      <c r="M13" s="234">
        <f>SUM(M14:M17)</f>
        <v>0</v>
      </c>
      <c r="N13" s="225"/>
      <c r="O13" s="225">
        <f>SUM(O14:O17)</f>
        <v>4.6800000000000001E-2</v>
      </c>
      <c r="P13" s="225"/>
      <c r="Q13" s="225">
        <f>SUM(Q14:Q17)</f>
        <v>0</v>
      </c>
      <c r="R13" s="225"/>
      <c r="S13" s="225"/>
      <c r="T13" s="226"/>
      <c r="U13" s="225">
        <f>SUM(U14:U17)</f>
        <v>1</v>
      </c>
      <c r="AE13" t="s">
        <v>107</v>
      </c>
    </row>
    <row r="14" spans="1:60" outlineLevel="1" x14ac:dyDescent="0.2">
      <c r="A14" s="213">
        <v>4</v>
      </c>
      <c r="B14" s="220" t="s">
        <v>118</v>
      </c>
      <c r="C14" s="265" t="s">
        <v>119</v>
      </c>
      <c r="D14" s="222" t="s">
        <v>120</v>
      </c>
      <c r="E14" s="228">
        <v>2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2.3400000000000001E-2</v>
      </c>
      <c r="O14" s="222">
        <f>ROUND(E14*N14,5)</f>
        <v>4.6800000000000001E-2</v>
      </c>
      <c r="P14" s="222">
        <v>0</v>
      </c>
      <c r="Q14" s="222">
        <f>ROUND(E14*P14,5)</f>
        <v>0</v>
      </c>
      <c r="R14" s="222"/>
      <c r="S14" s="222"/>
      <c r="T14" s="223">
        <v>0.5</v>
      </c>
      <c r="U14" s="222">
        <f>ROUND(E14*T14,2)</f>
        <v>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111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6" t="s">
        <v>121</v>
      </c>
      <c r="D15" s="224"/>
      <c r="E15" s="229"/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113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/>
      <c r="B16" s="220"/>
      <c r="C16" s="266" t="s">
        <v>122</v>
      </c>
      <c r="D16" s="224"/>
      <c r="E16" s="229">
        <v>2</v>
      </c>
      <c r="F16" s="233"/>
      <c r="G16" s="233"/>
      <c r="H16" s="233"/>
      <c r="I16" s="233"/>
      <c r="J16" s="233"/>
      <c r="K16" s="233"/>
      <c r="L16" s="233"/>
      <c r="M16" s="233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113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5</v>
      </c>
      <c r="B17" s="220" t="s">
        <v>123</v>
      </c>
      <c r="C17" s="265" t="s">
        <v>124</v>
      </c>
      <c r="D17" s="222" t="s">
        <v>120</v>
      </c>
      <c r="E17" s="228">
        <v>2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111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14" t="s">
        <v>106</v>
      </c>
      <c r="B18" s="221" t="s">
        <v>61</v>
      </c>
      <c r="C18" s="267" t="s">
        <v>62</v>
      </c>
      <c r="D18" s="225"/>
      <c r="E18" s="230"/>
      <c r="F18" s="234"/>
      <c r="G18" s="234">
        <f>SUMIF(AE19:AE21,"&lt;&gt;NOR",G19:G21)</f>
        <v>0</v>
      </c>
      <c r="H18" s="234"/>
      <c r="I18" s="234">
        <f>SUM(I19:I21)</f>
        <v>0</v>
      </c>
      <c r="J18" s="234"/>
      <c r="K18" s="234">
        <f>SUM(K19:K21)</f>
        <v>0</v>
      </c>
      <c r="L18" s="234"/>
      <c r="M18" s="234">
        <f>SUM(M19:M21)</f>
        <v>0</v>
      </c>
      <c r="N18" s="225"/>
      <c r="O18" s="225">
        <f>SUM(O19:O21)</f>
        <v>0</v>
      </c>
      <c r="P18" s="225"/>
      <c r="Q18" s="225">
        <f>SUM(Q19:Q21)</f>
        <v>0</v>
      </c>
      <c r="R18" s="225"/>
      <c r="S18" s="225"/>
      <c r="T18" s="226"/>
      <c r="U18" s="225">
        <f>SUM(U19:U21)</f>
        <v>3.84</v>
      </c>
      <c r="AE18" t="s">
        <v>107</v>
      </c>
    </row>
    <row r="19" spans="1:60" outlineLevel="1" x14ac:dyDescent="0.2">
      <c r="A19" s="213">
        <v>6</v>
      </c>
      <c r="B19" s="220" t="s">
        <v>125</v>
      </c>
      <c r="C19" s="265" t="s">
        <v>126</v>
      </c>
      <c r="D19" s="222" t="s">
        <v>127</v>
      </c>
      <c r="E19" s="228">
        <v>2.0299999999999998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1.8919999999999999</v>
      </c>
      <c r="U19" s="222">
        <f>ROUND(E19*T19,2)</f>
        <v>3.84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111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20"/>
      <c r="C20" s="268" t="s">
        <v>128</v>
      </c>
      <c r="D20" s="227"/>
      <c r="E20" s="231"/>
      <c r="F20" s="235"/>
      <c r="G20" s="236"/>
      <c r="H20" s="233"/>
      <c r="I20" s="233"/>
      <c r="J20" s="233"/>
      <c r="K20" s="233"/>
      <c r="L20" s="233"/>
      <c r="M20" s="233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5" t="str">
        <f>C20</f>
        <v>včetně provozu autojeřábu pro vynesení materiálu na střechu</v>
      </c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6" t="s">
        <v>130</v>
      </c>
      <c r="D21" s="224"/>
      <c r="E21" s="229">
        <v>2.0299999999999998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113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106</v>
      </c>
      <c r="B22" s="221" t="s">
        <v>63</v>
      </c>
      <c r="C22" s="267" t="s">
        <v>64</v>
      </c>
      <c r="D22" s="225"/>
      <c r="E22" s="230"/>
      <c r="F22" s="234"/>
      <c r="G22" s="234">
        <f>SUMIF(AE23:AE28,"&lt;&gt;NOR",G23:G28)</f>
        <v>0</v>
      </c>
      <c r="H22" s="234"/>
      <c r="I22" s="234">
        <f>SUM(I23:I28)</f>
        <v>0</v>
      </c>
      <c r="J22" s="234"/>
      <c r="K22" s="234">
        <f>SUM(K23:K28)</f>
        <v>0</v>
      </c>
      <c r="L22" s="234"/>
      <c r="M22" s="234">
        <f>SUM(M23:M28)</f>
        <v>0</v>
      </c>
      <c r="N22" s="225"/>
      <c r="O22" s="225">
        <f>SUM(O23:O28)</f>
        <v>3.4729999999999997E-2</v>
      </c>
      <c r="P22" s="225"/>
      <c r="Q22" s="225">
        <f>SUM(Q23:Q28)</f>
        <v>0</v>
      </c>
      <c r="R22" s="225"/>
      <c r="S22" s="225"/>
      <c r="T22" s="226"/>
      <c r="U22" s="225">
        <f>SUM(U23:U28)</f>
        <v>7.81</v>
      </c>
      <c r="AE22" t="s">
        <v>107</v>
      </c>
    </row>
    <row r="23" spans="1:60" ht="22.5" outlineLevel="1" x14ac:dyDescent="0.2">
      <c r="A23" s="213">
        <v>7</v>
      </c>
      <c r="B23" s="220" t="s">
        <v>131</v>
      </c>
      <c r="C23" s="265" t="s">
        <v>132</v>
      </c>
      <c r="D23" s="222" t="s">
        <v>133</v>
      </c>
      <c r="E23" s="228">
        <v>108.5291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3.2000000000000003E-4</v>
      </c>
      <c r="O23" s="222">
        <f>ROUND(E23*N23,5)</f>
        <v>3.4729999999999997E-2</v>
      </c>
      <c r="P23" s="222">
        <v>0</v>
      </c>
      <c r="Q23" s="222">
        <f>ROUND(E23*P23,5)</f>
        <v>0</v>
      </c>
      <c r="R23" s="222"/>
      <c r="S23" s="222"/>
      <c r="T23" s="223">
        <v>7.1999999999999995E-2</v>
      </c>
      <c r="U23" s="222">
        <f>ROUND(E23*T23,2)</f>
        <v>7.81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111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6" t="s">
        <v>134</v>
      </c>
      <c r="D24" s="224"/>
      <c r="E24" s="229"/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113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6" t="s">
        <v>135</v>
      </c>
      <c r="D25" s="224"/>
      <c r="E25" s="229">
        <v>75.375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113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6" t="s">
        <v>136</v>
      </c>
      <c r="D26" s="224"/>
      <c r="E26" s="229">
        <v>14.098699999999999</v>
      </c>
      <c r="F26" s="233"/>
      <c r="G26" s="233"/>
      <c r="H26" s="233"/>
      <c r="I26" s="233"/>
      <c r="J26" s="233"/>
      <c r="K26" s="233"/>
      <c r="L26" s="233"/>
      <c r="M26" s="233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113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6" t="s">
        <v>137</v>
      </c>
      <c r="D27" s="224"/>
      <c r="E27" s="229">
        <v>15.607799999999999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113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/>
      <c r="B28" s="220"/>
      <c r="C28" s="266" t="s">
        <v>138</v>
      </c>
      <c r="D28" s="224"/>
      <c r="E28" s="229">
        <v>3.4476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113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106</v>
      </c>
      <c r="B29" s="221" t="s">
        <v>65</v>
      </c>
      <c r="C29" s="267" t="s">
        <v>66</v>
      </c>
      <c r="D29" s="225"/>
      <c r="E29" s="230"/>
      <c r="F29" s="234"/>
      <c r="G29" s="234">
        <f>SUMIF(AE30:AE41,"&lt;&gt;NOR",G30:G41)</f>
        <v>0</v>
      </c>
      <c r="H29" s="234"/>
      <c r="I29" s="234">
        <f>SUM(I30:I41)</f>
        <v>0</v>
      </c>
      <c r="J29" s="234"/>
      <c r="K29" s="234">
        <f>SUM(K30:K41)</f>
        <v>0</v>
      </c>
      <c r="L29" s="234"/>
      <c r="M29" s="234">
        <f>SUM(M30:M41)</f>
        <v>0</v>
      </c>
      <c r="N29" s="225"/>
      <c r="O29" s="225">
        <f>SUM(O30:O41)</f>
        <v>0.35552</v>
      </c>
      <c r="P29" s="225"/>
      <c r="Q29" s="225">
        <f>SUM(Q30:Q41)</f>
        <v>0</v>
      </c>
      <c r="R29" s="225"/>
      <c r="S29" s="225"/>
      <c r="T29" s="226"/>
      <c r="U29" s="225">
        <f>SUM(U30:U41)</f>
        <v>110.37</v>
      </c>
      <c r="AE29" t="s">
        <v>107</v>
      </c>
    </row>
    <row r="30" spans="1:60" outlineLevel="1" x14ac:dyDescent="0.2">
      <c r="A30" s="213">
        <v>8</v>
      </c>
      <c r="B30" s="220" t="s">
        <v>139</v>
      </c>
      <c r="C30" s="265" t="s">
        <v>140</v>
      </c>
      <c r="D30" s="222" t="s">
        <v>133</v>
      </c>
      <c r="E30" s="228">
        <v>109.48170000000002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0.84799999999999998</v>
      </c>
      <c r="U30" s="222">
        <f>ROUND(E30*T30,2)</f>
        <v>92.84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111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6" t="s">
        <v>141</v>
      </c>
      <c r="D31" s="224"/>
      <c r="E31" s="229">
        <v>77.295000000000002</v>
      </c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113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6" t="s">
        <v>142</v>
      </c>
      <c r="D32" s="224"/>
      <c r="E32" s="229">
        <v>14.098699999999999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113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6" t="s">
        <v>143</v>
      </c>
      <c r="D33" s="224"/>
      <c r="E33" s="229">
        <v>15.456</v>
      </c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113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6" t="s">
        <v>144</v>
      </c>
      <c r="D34" s="224"/>
      <c r="E34" s="229">
        <v>0.36</v>
      </c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113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6" t="s">
        <v>145</v>
      </c>
      <c r="D35" s="224"/>
      <c r="E35" s="229">
        <v>2.2719999999999998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113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3">
        <v>9</v>
      </c>
      <c r="B36" s="220" t="s">
        <v>146</v>
      </c>
      <c r="C36" s="265" t="s">
        <v>147</v>
      </c>
      <c r="D36" s="222" t="s">
        <v>133</v>
      </c>
      <c r="E36" s="228">
        <v>112.21874249999999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21</v>
      </c>
      <c r="M36" s="233">
        <f>G36*(1+L36/100)</f>
        <v>0</v>
      </c>
      <c r="N36" s="222">
        <v>2.5400000000000002E-3</v>
      </c>
      <c r="O36" s="222">
        <f>ROUND(E36*N36,5)</f>
        <v>0.28504000000000002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148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6" t="s">
        <v>149</v>
      </c>
      <c r="D37" s="224"/>
      <c r="E37" s="229">
        <v>112.2187425</v>
      </c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113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10</v>
      </c>
      <c r="B38" s="220" t="s">
        <v>150</v>
      </c>
      <c r="C38" s="265" t="s">
        <v>151</v>
      </c>
      <c r="D38" s="222" t="s">
        <v>152</v>
      </c>
      <c r="E38" s="228">
        <v>92.740000000000009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22">
        <v>7.6000000000000004E-4</v>
      </c>
      <c r="O38" s="222">
        <f>ROUND(E38*N38,5)</f>
        <v>7.0480000000000001E-2</v>
      </c>
      <c r="P38" s="222">
        <v>0</v>
      </c>
      <c r="Q38" s="222">
        <f>ROUND(E38*P38,5)</f>
        <v>0</v>
      </c>
      <c r="R38" s="222"/>
      <c r="S38" s="222"/>
      <c r="T38" s="223">
        <v>0.189</v>
      </c>
      <c r="U38" s="222">
        <f>ROUND(E38*T38,2)</f>
        <v>17.53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111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6" t="s">
        <v>153</v>
      </c>
      <c r="D39" s="224"/>
      <c r="E39" s="229">
        <v>74.739999999999995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113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6" t="s">
        <v>154</v>
      </c>
      <c r="D40" s="224"/>
      <c r="E40" s="229">
        <v>18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113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11</v>
      </c>
      <c r="B41" s="220" t="s">
        <v>155</v>
      </c>
      <c r="C41" s="265" t="s">
        <v>156</v>
      </c>
      <c r="D41" s="222" t="s">
        <v>157</v>
      </c>
      <c r="E41" s="228">
        <v>1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21</v>
      </c>
      <c r="M41" s="233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111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14" t="s">
        <v>106</v>
      </c>
      <c r="B42" s="221" t="s">
        <v>67</v>
      </c>
      <c r="C42" s="267" t="s">
        <v>68</v>
      </c>
      <c r="D42" s="225"/>
      <c r="E42" s="230"/>
      <c r="F42" s="234"/>
      <c r="G42" s="234">
        <f>SUMIF(AE43:AE68,"&lt;&gt;NOR",G43:G68)</f>
        <v>0</v>
      </c>
      <c r="H42" s="234"/>
      <c r="I42" s="234">
        <f>SUM(I43:I68)</f>
        <v>0</v>
      </c>
      <c r="J42" s="234"/>
      <c r="K42" s="234">
        <f>SUM(K43:K68)</f>
        <v>0</v>
      </c>
      <c r="L42" s="234"/>
      <c r="M42" s="234">
        <f>SUM(M43:M68)</f>
        <v>0</v>
      </c>
      <c r="N42" s="225"/>
      <c r="O42" s="225">
        <f>SUM(O43:O68)</f>
        <v>1.24407</v>
      </c>
      <c r="P42" s="225"/>
      <c r="Q42" s="225">
        <f>SUM(Q43:Q68)</f>
        <v>0</v>
      </c>
      <c r="R42" s="225"/>
      <c r="S42" s="225"/>
      <c r="T42" s="226"/>
      <c r="U42" s="225">
        <f>SUM(U43:U68)</f>
        <v>34.5</v>
      </c>
      <c r="AE42" t="s">
        <v>107</v>
      </c>
    </row>
    <row r="43" spans="1:60" outlineLevel="1" x14ac:dyDescent="0.2">
      <c r="A43" s="213">
        <v>12</v>
      </c>
      <c r="B43" s="220" t="s">
        <v>158</v>
      </c>
      <c r="C43" s="265" t="s">
        <v>159</v>
      </c>
      <c r="D43" s="222" t="s">
        <v>133</v>
      </c>
      <c r="E43" s="228">
        <v>236.83920000000001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21</v>
      </c>
      <c r="M43" s="233">
        <f>G43*(1+L43/100)</f>
        <v>0</v>
      </c>
      <c r="N43" s="222">
        <v>2E-3</v>
      </c>
      <c r="O43" s="222">
        <f>ROUND(E43*N43,5)</f>
        <v>0.47367999999999999</v>
      </c>
      <c r="P43" s="222">
        <v>0</v>
      </c>
      <c r="Q43" s="222">
        <f>ROUND(E43*P43,5)</f>
        <v>0</v>
      </c>
      <c r="R43" s="222"/>
      <c r="S43" s="222"/>
      <c r="T43" s="223">
        <v>0.12</v>
      </c>
      <c r="U43" s="222">
        <f>ROUND(E43*T43,2)</f>
        <v>28.42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111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/>
      <c r="B44" s="220"/>
      <c r="C44" s="266" t="s">
        <v>160</v>
      </c>
      <c r="D44" s="224"/>
      <c r="E44" s="229"/>
      <c r="F44" s="233"/>
      <c r="G44" s="233"/>
      <c r="H44" s="233"/>
      <c r="I44" s="233"/>
      <c r="J44" s="233"/>
      <c r="K44" s="233"/>
      <c r="L44" s="233"/>
      <c r="M44" s="233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113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6" t="s">
        <v>161</v>
      </c>
      <c r="D45" s="224"/>
      <c r="E45" s="229">
        <v>77.063400000000001</v>
      </c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113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162</v>
      </c>
      <c r="D46" s="224"/>
      <c r="E46" s="229"/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113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6" t="s">
        <v>161</v>
      </c>
      <c r="D47" s="224"/>
      <c r="E47" s="229">
        <v>77.063400000000001</v>
      </c>
      <c r="F47" s="233"/>
      <c r="G47" s="233"/>
      <c r="H47" s="233"/>
      <c r="I47" s="233"/>
      <c r="J47" s="233"/>
      <c r="K47" s="233"/>
      <c r="L47" s="233"/>
      <c r="M47" s="233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113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20"/>
      <c r="C48" s="266" t="s">
        <v>163</v>
      </c>
      <c r="D48" s="224"/>
      <c r="E48" s="229"/>
      <c r="F48" s="233"/>
      <c r="G48" s="233"/>
      <c r="H48" s="233"/>
      <c r="I48" s="233"/>
      <c r="J48" s="233"/>
      <c r="K48" s="233"/>
      <c r="L48" s="233"/>
      <c r="M48" s="233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113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6" t="s">
        <v>161</v>
      </c>
      <c r="D49" s="224"/>
      <c r="E49" s="229">
        <v>77.063400000000001</v>
      </c>
      <c r="F49" s="233"/>
      <c r="G49" s="233"/>
      <c r="H49" s="233"/>
      <c r="I49" s="233"/>
      <c r="J49" s="233"/>
      <c r="K49" s="233"/>
      <c r="L49" s="233"/>
      <c r="M49" s="233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113</v>
      </c>
      <c r="AF49" s="212">
        <v>0</v>
      </c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6" t="s">
        <v>164</v>
      </c>
      <c r="D50" s="224"/>
      <c r="E50" s="229"/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113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6" t="s">
        <v>165</v>
      </c>
      <c r="D51" s="224"/>
      <c r="E51" s="229">
        <v>5.649</v>
      </c>
      <c r="F51" s="233"/>
      <c r="G51" s="233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113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13</v>
      </c>
      <c r="B52" s="220" t="s">
        <v>166</v>
      </c>
      <c r="C52" s="265" t="s">
        <v>167</v>
      </c>
      <c r="D52" s="222" t="s">
        <v>133</v>
      </c>
      <c r="E52" s="228">
        <v>16.245000000000001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0.37440000000000001</v>
      </c>
      <c r="U52" s="222">
        <f>ROUND(E52*T52,2)</f>
        <v>6.08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111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6" t="s">
        <v>168</v>
      </c>
      <c r="D53" s="224"/>
      <c r="E53" s="229"/>
      <c r="F53" s="233"/>
      <c r="G53" s="233"/>
      <c r="H53" s="233"/>
      <c r="I53" s="233"/>
      <c r="J53" s="233"/>
      <c r="K53" s="233"/>
      <c r="L53" s="233"/>
      <c r="M53" s="233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113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6" t="s">
        <v>169</v>
      </c>
      <c r="D54" s="224"/>
      <c r="E54" s="229">
        <v>10.818</v>
      </c>
      <c r="F54" s="233"/>
      <c r="G54" s="233"/>
      <c r="H54" s="233"/>
      <c r="I54" s="233"/>
      <c r="J54" s="233"/>
      <c r="K54" s="233"/>
      <c r="L54" s="233"/>
      <c r="M54" s="233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113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6" t="s">
        <v>170</v>
      </c>
      <c r="D55" s="224"/>
      <c r="E55" s="229"/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113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6" t="s">
        <v>171</v>
      </c>
      <c r="D56" s="224"/>
      <c r="E56" s="229">
        <v>5.4269999999999996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113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14</v>
      </c>
      <c r="B57" s="220" t="s">
        <v>172</v>
      </c>
      <c r="C57" s="265" t="s">
        <v>173</v>
      </c>
      <c r="D57" s="222" t="s">
        <v>110</v>
      </c>
      <c r="E57" s="228">
        <v>28.813241999999999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2">
        <v>2.5000000000000001E-2</v>
      </c>
      <c r="O57" s="222">
        <f>ROUND(E57*N57,5)</f>
        <v>0.72033000000000003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148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6" t="s">
        <v>160</v>
      </c>
      <c r="D58" s="224"/>
      <c r="E58" s="229"/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113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20"/>
      <c r="C59" s="266" t="s">
        <v>174</v>
      </c>
      <c r="D59" s="224"/>
      <c r="E59" s="229">
        <v>15.797997000000001</v>
      </c>
      <c r="F59" s="233"/>
      <c r="G59" s="233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113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6" t="s">
        <v>162</v>
      </c>
      <c r="D60" s="224"/>
      <c r="E60" s="229"/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113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/>
      <c r="B61" s="220"/>
      <c r="C61" s="266" t="s">
        <v>175</v>
      </c>
      <c r="D61" s="224"/>
      <c r="E61" s="229">
        <v>7.8989985000000003</v>
      </c>
      <c r="F61" s="233"/>
      <c r="G61" s="233"/>
      <c r="H61" s="233"/>
      <c r="I61" s="233"/>
      <c r="J61" s="233"/>
      <c r="K61" s="233"/>
      <c r="L61" s="233"/>
      <c r="M61" s="233"/>
      <c r="N61" s="222"/>
      <c r="O61" s="222"/>
      <c r="P61" s="222"/>
      <c r="Q61" s="222"/>
      <c r="R61" s="222"/>
      <c r="S61" s="222"/>
      <c r="T61" s="223"/>
      <c r="U61" s="222"/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113</v>
      </c>
      <c r="AF61" s="212">
        <v>0</v>
      </c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/>
      <c r="B62" s="220"/>
      <c r="C62" s="266" t="s">
        <v>163</v>
      </c>
      <c r="D62" s="224"/>
      <c r="E62" s="229"/>
      <c r="F62" s="233"/>
      <c r="G62" s="233"/>
      <c r="H62" s="233"/>
      <c r="I62" s="233"/>
      <c r="J62" s="233"/>
      <c r="K62" s="233"/>
      <c r="L62" s="233"/>
      <c r="M62" s="233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113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20"/>
      <c r="C63" s="266" t="s">
        <v>176</v>
      </c>
      <c r="D63" s="224"/>
      <c r="E63" s="229">
        <v>3.9494992500000001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113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6" t="s">
        <v>164</v>
      </c>
      <c r="D64" s="224"/>
      <c r="E64" s="229"/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113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6" t="s">
        <v>177</v>
      </c>
      <c r="D65" s="224"/>
      <c r="E65" s="229">
        <v>5.7902250000000002E-2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113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20"/>
      <c r="C66" s="266" t="s">
        <v>178</v>
      </c>
      <c r="D66" s="224"/>
      <c r="E66" s="229">
        <v>1.1088450000000001</v>
      </c>
      <c r="F66" s="233"/>
      <c r="G66" s="233"/>
      <c r="H66" s="233"/>
      <c r="I66" s="233"/>
      <c r="J66" s="233"/>
      <c r="K66" s="233"/>
      <c r="L66" s="233"/>
      <c r="M66" s="233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113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15</v>
      </c>
      <c r="B67" s="220" t="s">
        <v>179</v>
      </c>
      <c r="C67" s="265" t="s">
        <v>180</v>
      </c>
      <c r="D67" s="222" t="s">
        <v>110</v>
      </c>
      <c r="E67" s="228">
        <v>1.0012814999999999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22">
        <v>0.05</v>
      </c>
      <c r="O67" s="222">
        <f>ROUND(E67*N67,5)</f>
        <v>5.006E-2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148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3"/>
      <c r="B68" s="220"/>
      <c r="C68" s="266" t="s">
        <v>181</v>
      </c>
      <c r="D68" s="224"/>
      <c r="E68" s="229">
        <v>1.0012814999999999</v>
      </c>
      <c r="F68" s="233"/>
      <c r="G68" s="233"/>
      <c r="H68" s="233"/>
      <c r="I68" s="233"/>
      <c r="J68" s="233"/>
      <c r="K68" s="233"/>
      <c r="L68" s="233"/>
      <c r="M68" s="233"/>
      <c r="N68" s="222"/>
      <c r="O68" s="222"/>
      <c r="P68" s="222"/>
      <c r="Q68" s="222"/>
      <c r="R68" s="222"/>
      <c r="S68" s="222"/>
      <c r="T68" s="223"/>
      <c r="U68" s="22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113</v>
      </c>
      <c r="AF68" s="212">
        <v>0</v>
      </c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14" t="s">
        <v>106</v>
      </c>
      <c r="B69" s="221" t="s">
        <v>69</v>
      </c>
      <c r="C69" s="267" t="s">
        <v>70</v>
      </c>
      <c r="D69" s="225"/>
      <c r="E69" s="230"/>
      <c r="F69" s="234"/>
      <c r="G69" s="234">
        <f>SUMIF(AE70:AE77,"&lt;&gt;NOR",G70:G77)</f>
        <v>0</v>
      </c>
      <c r="H69" s="234"/>
      <c r="I69" s="234">
        <f>SUM(I70:I77)</f>
        <v>0</v>
      </c>
      <c r="J69" s="234"/>
      <c r="K69" s="234">
        <f>SUM(K70:K77)</f>
        <v>0</v>
      </c>
      <c r="L69" s="234"/>
      <c r="M69" s="234">
        <f>SUM(M70:M77)</f>
        <v>0</v>
      </c>
      <c r="N69" s="225"/>
      <c r="O69" s="225">
        <f>SUM(O70:O77)</f>
        <v>4.79E-3</v>
      </c>
      <c r="P69" s="225"/>
      <c r="Q69" s="225">
        <f>SUM(Q70:Q77)</f>
        <v>0</v>
      </c>
      <c r="R69" s="225"/>
      <c r="S69" s="225"/>
      <c r="T69" s="226"/>
      <c r="U69" s="225">
        <f>SUM(U70:U77)</f>
        <v>2.79</v>
      </c>
      <c r="AE69" t="s">
        <v>107</v>
      </c>
    </row>
    <row r="70" spans="1:60" ht="22.5" outlineLevel="1" x14ac:dyDescent="0.2">
      <c r="A70" s="213">
        <v>16</v>
      </c>
      <c r="B70" s="220" t="s">
        <v>182</v>
      </c>
      <c r="C70" s="265" t="s">
        <v>183</v>
      </c>
      <c r="D70" s="222" t="s">
        <v>152</v>
      </c>
      <c r="E70" s="228">
        <v>1.2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2">
        <v>1.8500000000000001E-3</v>
      </c>
      <c r="O70" s="222">
        <f>ROUND(E70*N70,5)</f>
        <v>2.2200000000000002E-3</v>
      </c>
      <c r="P70" s="222">
        <v>0</v>
      </c>
      <c r="Q70" s="222">
        <f>ROUND(E70*P70,5)</f>
        <v>0</v>
      </c>
      <c r="R70" s="222"/>
      <c r="S70" s="222"/>
      <c r="T70" s="223">
        <v>0.79669999999999996</v>
      </c>
      <c r="U70" s="222">
        <f>ROUND(E70*T70,2)</f>
        <v>0.96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111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6" t="s">
        <v>184</v>
      </c>
      <c r="D71" s="224"/>
      <c r="E71" s="229">
        <v>1.2</v>
      </c>
      <c r="F71" s="233"/>
      <c r="G71" s="233"/>
      <c r="H71" s="233"/>
      <c r="I71" s="233"/>
      <c r="J71" s="233"/>
      <c r="K71" s="233"/>
      <c r="L71" s="233"/>
      <c r="M71" s="233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113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17</v>
      </c>
      <c r="B72" s="220" t="s">
        <v>185</v>
      </c>
      <c r="C72" s="265" t="s">
        <v>186</v>
      </c>
      <c r="D72" s="222" t="s">
        <v>120</v>
      </c>
      <c r="E72" s="228">
        <v>2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2">
        <v>1.2999999999999999E-4</v>
      </c>
      <c r="O72" s="222">
        <f>ROUND(E72*N72,5)</f>
        <v>2.5999999999999998E-4</v>
      </c>
      <c r="P72" s="222">
        <v>0</v>
      </c>
      <c r="Q72" s="222">
        <f>ROUND(E72*P72,5)</f>
        <v>0</v>
      </c>
      <c r="R72" s="222"/>
      <c r="S72" s="222"/>
      <c r="T72" s="223">
        <v>0.13300000000000001</v>
      </c>
      <c r="U72" s="222">
        <f>ROUND(E72*T72,2)</f>
        <v>0.27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111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6" t="s">
        <v>122</v>
      </c>
      <c r="D73" s="224"/>
      <c r="E73" s="229">
        <v>2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113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13">
        <v>18</v>
      </c>
      <c r="B74" s="220" t="s">
        <v>187</v>
      </c>
      <c r="C74" s="265" t="s">
        <v>188</v>
      </c>
      <c r="D74" s="222" t="s">
        <v>120</v>
      </c>
      <c r="E74" s="228">
        <v>1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2.31E-3</v>
      </c>
      <c r="O74" s="222">
        <f>ROUND(E74*N74,5)</f>
        <v>2.31E-3</v>
      </c>
      <c r="P74" s="222">
        <v>0</v>
      </c>
      <c r="Q74" s="222">
        <f>ROUND(E74*P74,5)</f>
        <v>0</v>
      </c>
      <c r="R74" s="222"/>
      <c r="S74" s="222"/>
      <c r="T74" s="223">
        <v>0.71</v>
      </c>
      <c r="U74" s="222">
        <f>ROUND(E74*T74,2)</f>
        <v>0.71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111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6" t="s">
        <v>189</v>
      </c>
      <c r="D75" s="224"/>
      <c r="E75" s="229">
        <v>1</v>
      </c>
      <c r="F75" s="233"/>
      <c r="G75" s="233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113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>
        <v>19</v>
      </c>
      <c r="B76" s="220" t="s">
        <v>190</v>
      </c>
      <c r="C76" s="265" t="s">
        <v>191</v>
      </c>
      <c r="D76" s="222" t="s">
        <v>120</v>
      </c>
      <c r="E76" s="228">
        <v>1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22">
        <v>0</v>
      </c>
      <c r="O76" s="222">
        <f>ROUND(E76*N76,5)</f>
        <v>0</v>
      </c>
      <c r="P76" s="222">
        <v>0</v>
      </c>
      <c r="Q76" s="222">
        <f>ROUND(E76*P76,5)</f>
        <v>0</v>
      </c>
      <c r="R76" s="222"/>
      <c r="S76" s="222"/>
      <c r="T76" s="223">
        <v>0.15</v>
      </c>
      <c r="U76" s="222">
        <f>ROUND(E76*T76,2)</f>
        <v>0.15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111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20</v>
      </c>
      <c r="B77" s="220" t="s">
        <v>192</v>
      </c>
      <c r="C77" s="265" t="s">
        <v>193</v>
      </c>
      <c r="D77" s="222" t="s">
        <v>120</v>
      </c>
      <c r="E77" s="228">
        <v>1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0.7</v>
      </c>
      <c r="U77" s="222">
        <f>ROUND(E77*T77,2)</f>
        <v>0.7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111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14" t="s">
        <v>106</v>
      </c>
      <c r="B78" s="221" t="s">
        <v>71</v>
      </c>
      <c r="C78" s="267" t="s">
        <v>72</v>
      </c>
      <c r="D78" s="225"/>
      <c r="E78" s="230"/>
      <c r="F78" s="234"/>
      <c r="G78" s="234">
        <f>SUMIF(AE79:AE80,"&lt;&gt;NOR",G79:G80)</f>
        <v>0</v>
      </c>
      <c r="H78" s="234"/>
      <c r="I78" s="234">
        <f>SUM(I79:I80)</f>
        <v>0</v>
      </c>
      <c r="J78" s="234"/>
      <c r="K78" s="234">
        <f>SUM(K79:K80)</f>
        <v>0</v>
      </c>
      <c r="L78" s="234"/>
      <c r="M78" s="234">
        <f>SUM(M79:M80)</f>
        <v>0</v>
      </c>
      <c r="N78" s="225"/>
      <c r="O78" s="225">
        <f>SUM(O79:O80)</f>
        <v>0.12859000000000001</v>
      </c>
      <c r="P78" s="225"/>
      <c r="Q78" s="225">
        <f>SUM(Q79:Q80)</f>
        <v>0</v>
      </c>
      <c r="R78" s="225"/>
      <c r="S78" s="225"/>
      <c r="T78" s="226"/>
      <c r="U78" s="225">
        <f>SUM(U79:U80)</f>
        <v>3.12</v>
      </c>
      <c r="AE78" t="s">
        <v>107</v>
      </c>
    </row>
    <row r="79" spans="1:60" ht="33.75" outlineLevel="1" x14ac:dyDescent="0.2">
      <c r="A79" s="213">
        <v>21</v>
      </c>
      <c r="B79" s="220" t="s">
        <v>194</v>
      </c>
      <c r="C79" s="265" t="s">
        <v>195</v>
      </c>
      <c r="D79" s="222" t="s">
        <v>133</v>
      </c>
      <c r="E79" s="228">
        <v>10.925459999999999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2">
        <v>1.1769999999999999E-2</v>
      </c>
      <c r="O79" s="222">
        <f>ROUND(E79*N79,5)</f>
        <v>0.12859000000000001</v>
      </c>
      <c r="P79" s="222">
        <v>0</v>
      </c>
      <c r="Q79" s="222">
        <f>ROUND(E79*P79,5)</f>
        <v>0</v>
      </c>
      <c r="R79" s="222"/>
      <c r="S79" s="222"/>
      <c r="T79" s="223">
        <v>0.28599999999999998</v>
      </c>
      <c r="U79" s="222">
        <f>ROUND(E79*T79,2)</f>
        <v>3.12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111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20"/>
      <c r="C80" s="266" t="s">
        <v>196</v>
      </c>
      <c r="D80" s="224"/>
      <c r="E80" s="229">
        <v>10.925459999999999</v>
      </c>
      <c r="F80" s="233"/>
      <c r="G80" s="233"/>
      <c r="H80" s="233"/>
      <c r="I80" s="233"/>
      <c r="J80" s="233"/>
      <c r="K80" s="233"/>
      <c r="L80" s="233"/>
      <c r="M80" s="233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113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14" t="s">
        <v>106</v>
      </c>
      <c r="B81" s="221" t="s">
        <v>73</v>
      </c>
      <c r="C81" s="267" t="s">
        <v>74</v>
      </c>
      <c r="D81" s="225"/>
      <c r="E81" s="230"/>
      <c r="F81" s="234"/>
      <c r="G81" s="234">
        <f>SUMIF(AE82:AE91,"&lt;&gt;NOR",G82:G91)</f>
        <v>0</v>
      </c>
      <c r="H81" s="234"/>
      <c r="I81" s="234">
        <f>SUM(I82:I91)</f>
        <v>0</v>
      </c>
      <c r="J81" s="234"/>
      <c r="K81" s="234">
        <f>SUM(K82:K91)</f>
        <v>0</v>
      </c>
      <c r="L81" s="234"/>
      <c r="M81" s="234">
        <f>SUM(M82:M91)</f>
        <v>0</v>
      </c>
      <c r="N81" s="225"/>
      <c r="O81" s="225">
        <f>SUM(O82:O91)</f>
        <v>8.1990000000000007E-2</v>
      </c>
      <c r="P81" s="225"/>
      <c r="Q81" s="225">
        <f>SUM(Q82:Q91)</f>
        <v>2.9899999999999999E-2</v>
      </c>
      <c r="R81" s="225"/>
      <c r="S81" s="225"/>
      <c r="T81" s="226"/>
      <c r="U81" s="225">
        <f>SUM(U82:U91)</f>
        <v>35.940000000000005</v>
      </c>
      <c r="AE81" t="s">
        <v>107</v>
      </c>
    </row>
    <row r="82" spans="1:60" outlineLevel="1" x14ac:dyDescent="0.2">
      <c r="A82" s="213">
        <v>22</v>
      </c>
      <c r="B82" s="220" t="s">
        <v>197</v>
      </c>
      <c r="C82" s="265" t="s">
        <v>198</v>
      </c>
      <c r="D82" s="222" t="s">
        <v>152</v>
      </c>
      <c r="E82" s="228">
        <v>38.44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1.58E-3</v>
      </c>
      <c r="O82" s="222">
        <f>ROUND(E82*N82,5)</f>
        <v>6.0740000000000002E-2</v>
      </c>
      <c r="P82" s="222">
        <v>0</v>
      </c>
      <c r="Q82" s="222">
        <f>ROUND(E82*P82,5)</f>
        <v>0</v>
      </c>
      <c r="R82" s="222"/>
      <c r="S82" s="222"/>
      <c r="T82" s="223">
        <v>0.63185000000000002</v>
      </c>
      <c r="U82" s="222">
        <f>ROUND(E82*T82,2)</f>
        <v>24.29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111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6" t="s">
        <v>199</v>
      </c>
      <c r="D83" s="224"/>
      <c r="E83" s="229"/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113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/>
      <c r="B84" s="220"/>
      <c r="C84" s="266" t="s">
        <v>200</v>
      </c>
      <c r="D84" s="224"/>
      <c r="E84" s="229">
        <v>25.54</v>
      </c>
      <c r="F84" s="233"/>
      <c r="G84" s="233"/>
      <c r="H84" s="233"/>
      <c r="I84" s="233"/>
      <c r="J84" s="233"/>
      <c r="K84" s="233"/>
      <c r="L84" s="233"/>
      <c r="M84" s="233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113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/>
      <c r="B85" s="220"/>
      <c r="C85" s="266" t="s">
        <v>201</v>
      </c>
      <c r="D85" s="224"/>
      <c r="E85" s="229">
        <v>12.9</v>
      </c>
      <c r="F85" s="233"/>
      <c r="G85" s="233"/>
      <c r="H85" s="233"/>
      <c r="I85" s="233"/>
      <c r="J85" s="233"/>
      <c r="K85" s="233"/>
      <c r="L85" s="233"/>
      <c r="M85" s="233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113</v>
      </c>
      <c r="AF85" s="212">
        <v>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>
        <v>23</v>
      </c>
      <c r="B86" s="220" t="s">
        <v>202</v>
      </c>
      <c r="C86" s="265" t="s">
        <v>203</v>
      </c>
      <c r="D86" s="222" t="s">
        <v>152</v>
      </c>
      <c r="E86" s="228">
        <v>13.45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22">
        <v>1.58E-3</v>
      </c>
      <c r="O86" s="222">
        <f>ROUND(E86*N86,5)</f>
        <v>2.1250000000000002E-2</v>
      </c>
      <c r="P86" s="222">
        <v>0</v>
      </c>
      <c r="Q86" s="222">
        <f>ROUND(E86*P86,5)</f>
        <v>0</v>
      </c>
      <c r="R86" s="222"/>
      <c r="S86" s="222"/>
      <c r="T86" s="223">
        <v>0.67689999999999995</v>
      </c>
      <c r="U86" s="222">
        <f>ROUND(E86*T86,2)</f>
        <v>9.1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111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/>
      <c r="B87" s="220"/>
      <c r="C87" s="266" t="s">
        <v>204</v>
      </c>
      <c r="D87" s="224"/>
      <c r="E87" s="229">
        <v>13.45</v>
      </c>
      <c r="F87" s="233"/>
      <c r="G87" s="233"/>
      <c r="H87" s="233"/>
      <c r="I87" s="233"/>
      <c r="J87" s="233"/>
      <c r="K87" s="233"/>
      <c r="L87" s="233"/>
      <c r="M87" s="233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113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>
        <v>24</v>
      </c>
      <c r="B88" s="220" t="s">
        <v>205</v>
      </c>
      <c r="C88" s="265" t="s">
        <v>206</v>
      </c>
      <c r="D88" s="222" t="s">
        <v>120</v>
      </c>
      <c r="E88" s="228">
        <v>2</v>
      </c>
      <c r="F88" s="232"/>
      <c r="G88" s="233">
        <f>ROUND(E88*F88,2)</f>
        <v>0</v>
      </c>
      <c r="H88" s="232"/>
      <c r="I88" s="233">
        <f>ROUND(E88*H88,2)</f>
        <v>0</v>
      </c>
      <c r="J88" s="232"/>
      <c r="K88" s="233">
        <f>ROUND(E88*J88,2)</f>
        <v>0</v>
      </c>
      <c r="L88" s="233">
        <v>21</v>
      </c>
      <c r="M88" s="233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0.69035000000000002</v>
      </c>
      <c r="U88" s="222">
        <f>ROUND(E88*T88,2)</f>
        <v>1.38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111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/>
      <c r="B89" s="220"/>
      <c r="C89" s="266" t="s">
        <v>122</v>
      </c>
      <c r="D89" s="224"/>
      <c r="E89" s="229">
        <v>2</v>
      </c>
      <c r="F89" s="233"/>
      <c r="G89" s="233"/>
      <c r="H89" s="233"/>
      <c r="I89" s="233"/>
      <c r="J89" s="233"/>
      <c r="K89" s="233"/>
      <c r="L89" s="233"/>
      <c r="M89" s="233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113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25</v>
      </c>
      <c r="B90" s="220" t="s">
        <v>207</v>
      </c>
      <c r="C90" s="265" t="s">
        <v>208</v>
      </c>
      <c r="D90" s="222" t="s">
        <v>152</v>
      </c>
      <c r="E90" s="228">
        <v>13</v>
      </c>
      <c r="F90" s="232"/>
      <c r="G90" s="233">
        <f>ROUND(E90*F90,2)</f>
        <v>0</v>
      </c>
      <c r="H90" s="232"/>
      <c r="I90" s="233">
        <f>ROUND(E90*H90,2)</f>
        <v>0</v>
      </c>
      <c r="J90" s="232"/>
      <c r="K90" s="233">
        <f>ROUND(E90*J90,2)</f>
        <v>0</v>
      </c>
      <c r="L90" s="233">
        <v>21</v>
      </c>
      <c r="M90" s="233">
        <f>G90*(1+L90/100)</f>
        <v>0</v>
      </c>
      <c r="N90" s="222">
        <v>0</v>
      </c>
      <c r="O90" s="222">
        <f>ROUND(E90*N90,5)</f>
        <v>0</v>
      </c>
      <c r="P90" s="222">
        <v>2.3E-3</v>
      </c>
      <c r="Q90" s="222">
        <f>ROUND(E90*P90,5)</f>
        <v>2.9899999999999999E-2</v>
      </c>
      <c r="R90" s="222"/>
      <c r="S90" s="222"/>
      <c r="T90" s="223">
        <v>0.09</v>
      </c>
      <c r="U90" s="222">
        <f>ROUND(E90*T90,2)</f>
        <v>1.17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111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209</v>
      </c>
      <c r="D91" s="224"/>
      <c r="E91" s="229">
        <v>13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113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214" t="s">
        <v>106</v>
      </c>
      <c r="B92" s="221" t="s">
        <v>75</v>
      </c>
      <c r="C92" s="267" t="s">
        <v>76</v>
      </c>
      <c r="D92" s="225"/>
      <c r="E92" s="230"/>
      <c r="F92" s="234"/>
      <c r="G92" s="234">
        <f>SUMIF(AE93:AE100,"&lt;&gt;NOR",G93:G100)</f>
        <v>0</v>
      </c>
      <c r="H92" s="234"/>
      <c r="I92" s="234">
        <f>SUM(I93:I100)</f>
        <v>0</v>
      </c>
      <c r="J92" s="234"/>
      <c r="K92" s="234">
        <f>SUM(K93:K100)</f>
        <v>0</v>
      </c>
      <c r="L92" s="234"/>
      <c r="M92" s="234">
        <f>SUM(M93:M100)</f>
        <v>0</v>
      </c>
      <c r="N92" s="225"/>
      <c r="O92" s="225">
        <f>SUM(O93:O100)</f>
        <v>3.6799999999999997E-3</v>
      </c>
      <c r="P92" s="225"/>
      <c r="Q92" s="225">
        <f>SUM(Q93:Q100)</f>
        <v>6.5000000000000002E-2</v>
      </c>
      <c r="R92" s="225"/>
      <c r="S92" s="225"/>
      <c r="T92" s="226"/>
      <c r="U92" s="225">
        <f>SUM(U93:U100)</f>
        <v>5.2100000000000009</v>
      </c>
      <c r="AE92" t="s">
        <v>107</v>
      </c>
    </row>
    <row r="93" spans="1:60" outlineLevel="1" x14ac:dyDescent="0.2">
      <c r="A93" s="213">
        <v>26</v>
      </c>
      <c r="B93" s="220" t="s">
        <v>210</v>
      </c>
      <c r="C93" s="265" t="s">
        <v>211</v>
      </c>
      <c r="D93" s="222" t="s">
        <v>212</v>
      </c>
      <c r="E93" s="228">
        <v>65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2">
        <v>5.0000000000000002E-5</v>
      </c>
      <c r="O93" s="222">
        <f>ROUND(E93*N93,5)</f>
        <v>3.2499999999999999E-3</v>
      </c>
      <c r="P93" s="222">
        <v>1E-3</v>
      </c>
      <c r="Q93" s="222">
        <f>ROUND(E93*P93,5)</f>
        <v>6.5000000000000002E-2</v>
      </c>
      <c r="R93" s="222"/>
      <c r="S93" s="222"/>
      <c r="T93" s="223">
        <v>3.6999999999999998E-2</v>
      </c>
      <c r="U93" s="222">
        <f>ROUND(E93*T93,2)</f>
        <v>2.41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111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6" t="s">
        <v>213</v>
      </c>
      <c r="D94" s="224"/>
      <c r="E94" s="229">
        <v>65</v>
      </c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113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>
        <v>27</v>
      </c>
      <c r="B95" s="220" t="s">
        <v>214</v>
      </c>
      <c r="C95" s="265" t="s">
        <v>215</v>
      </c>
      <c r="D95" s="222" t="s">
        <v>152</v>
      </c>
      <c r="E95" s="228">
        <v>3.6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22">
        <v>1.2E-4</v>
      </c>
      <c r="O95" s="222">
        <f>ROUND(E95*N95,5)</f>
        <v>4.2999999999999999E-4</v>
      </c>
      <c r="P95" s="222">
        <v>0</v>
      </c>
      <c r="Q95" s="222">
        <f>ROUND(E95*P95,5)</f>
        <v>0</v>
      </c>
      <c r="R95" s="222"/>
      <c r="S95" s="222"/>
      <c r="T95" s="223">
        <v>0.55200000000000005</v>
      </c>
      <c r="U95" s="222">
        <f>ROUND(E95*T95,2)</f>
        <v>1.99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111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20"/>
      <c r="C96" s="266" t="s">
        <v>216</v>
      </c>
      <c r="D96" s="224"/>
      <c r="E96" s="229">
        <v>3.6</v>
      </c>
      <c r="F96" s="233"/>
      <c r="G96" s="233"/>
      <c r="H96" s="233"/>
      <c r="I96" s="233"/>
      <c r="J96" s="233"/>
      <c r="K96" s="233"/>
      <c r="L96" s="233"/>
      <c r="M96" s="233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113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28</v>
      </c>
      <c r="B97" s="220" t="s">
        <v>217</v>
      </c>
      <c r="C97" s="265" t="s">
        <v>218</v>
      </c>
      <c r="D97" s="222" t="s">
        <v>152</v>
      </c>
      <c r="E97" s="228">
        <v>2.5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2">
        <v>0</v>
      </c>
      <c r="O97" s="222">
        <f>ROUND(E97*N97,5)</f>
        <v>0</v>
      </c>
      <c r="P97" s="222">
        <v>0</v>
      </c>
      <c r="Q97" s="222">
        <f>ROUND(E97*P97,5)</f>
        <v>0</v>
      </c>
      <c r="R97" s="222"/>
      <c r="S97" s="222"/>
      <c r="T97" s="223">
        <v>0.32400000000000001</v>
      </c>
      <c r="U97" s="222">
        <f>ROUND(E97*T97,2)</f>
        <v>0.81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111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6" t="s">
        <v>219</v>
      </c>
      <c r="D98" s="224"/>
      <c r="E98" s="229">
        <v>2.5</v>
      </c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113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13">
        <v>29</v>
      </c>
      <c r="B99" s="220" t="s">
        <v>220</v>
      </c>
      <c r="C99" s="265" t="s">
        <v>221</v>
      </c>
      <c r="D99" s="222" t="s">
        <v>152</v>
      </c>
      <c r="E99" s="228">
        <v>2.5</v>
      </c>
      <c r="F99" s="232"/>
      <c r="G99" s="233">
        <f>ROUND(E99*F99,2)</f>
        <v>0</v>
      </c>
      <c r="H99" s="232"/>
      <c r="I99" s="233">
        <f>ROUND(E99*H99,2)</f>
        <v>0</v>
      </c>
      <c r="J99" s="232"/>
      <c r="K99" s="233">
        <f>ROUND(E99*J99,2)</f>
        <v>0</v>
      </c>
      <c r="L99" s="233">
        <v>21</v>
      </c>
      <c r="M99" s="233">
        <f>G99*(1+L99/100)</f>
        <v>0</v>
      </c>
      <c r="N99" s="222">
        <v>0</v>
      </c>
      <c r="O99" s="222">
        <f>ROUND(E99*N99,5)</f>
        <v>0</v>
      </c>
      <c r="P99" s="222">
        <v>0</v>
      </c>
      <c r="Q99" s="222">
        <f>ROUND(E99*P99,5)</f>
        <v>0</v>
      </c>
      <c r="R99" s="222"/>
      <c r="S99" s="222"/>
      <c r="T99" s="223">
        <v>0</v>
      </c>
      <c r="U99" s="222">
        <f>ROUND(E99*T99,2)</f>
        <v>0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111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8" t="s">
        <v>222</v>
      </c>
      <c r="D100" s="227"/>
      <c r="E100" s="231"/>
      <c r="F100" s="235"/>
      <c r="G100" s="236"/>
      <c r="H100" s="233"/>
      <c r="I100" s="233"/>
      <c r="J100" s="233"/>
      <c r="K100" s="233"/>
      <c r="L100" s="233"/>
      <c r="M100" s="233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129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5" t="str">
        <f>C100</f>
        <v>DODÁVKA VÝROBKU PRO STAVBU ODBORNOU FIRMOU</v>
      </c>
      <c r="BB100" s="212"/>
      <c r="BC100" s="212"/>
      <c r="BD100" s="212"/>
      <c r="BE100" s="212"/>
      <c r="BF100" s="212"/>
      <c r="BG100" s="212"/>
      <c r="BH100" s="212"/>
    </row>
    <row r="101" spans="1:60" x14ac:dyDescent="0.2">
      <c r="A101" s="214" t="s">
        <v>106</v>
      </c>
      <c r="B101" s="221" t="s">
        <v>77</v>
      </c>
      <c r="C101" s="267" t="s">
        <v>78</v>
      </c>
      <c r="D101" s="225"/>
      <c r="E101" s="230"/>
      <c r="F101" s="234"/>
      <c r="G101" s="234">
        <f>SUMIF(AE102:AE107,"&lt;&gt;NOR",G102:G107)</f>
        <v>0</v>
      </c>
      <c r="H101" s="234"/>
      <c r="I101" s="234">
        <f>SUM(I102:I107)</f>
        <v>0</v>
      </c>
      <c r="J101" s="234"/>
      <c r="K101" s="234">
        <f>SUM(K102:K107)</f>
        <v>0</v>
      </c>
      <c r="L101" s="234"/>
      <c r="M101" s="234">
        <f>SUM(M102:M107)</f>
        <v>0</v>
      </c>
      <c r="N101" s="225"/>
      <c r="O101" s="225">
        <f>SUM(O102:O107)</f>
        <v>4.0000000000000003E-5</v>
      </c>
      <c r="P101" s="225"/>
      <c r="Q101" s="225">
        <f>SUM(Q102:Q107)</f>
        <v>0</v>
      </c>
      <c r="R101" s="225"/>
      <c r="S101" s="225"/>
      <c r="T101" s="226"/>
      <c r="U101" s="225">
        <f>SUM(U102:U107)</f>
        <v>3.87</v>
      </c>
      <c r="AE101" t="s">
        <v>107</v>
      </c>
    </row>
    <row r="102" spans="1:60" outlineLevel="1" x14ac:dyDescent="0.2">
      <c r="A102" s="213">
        <v>30</v>
      </c>
      <c r="B102" s="220" t="s">
        <v>223</v>
      </c>
      <c r="C102" s="265" t="s">
        <v>224</v>
      </c>
      <c r="D102" s="222" t="s">
        <v>152</v>
      </c>
      <c r="E102" s="228">
        <v>15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2">
        <v>0</v>
      </c>
      <c r="O102" s="222">
        <f>ROUND(E102*N102,5)</f>
        <v>0</v>
      </c>
      <c r="P102" s="222">
        <v>0</v>
      </c>
      <c r="Q102" s="222">
        <f>ROUND(E102*P102,5)</f>
        <v>0</v>
      </c>
      <c r="R102" s="222"/>
      <c r="S102" s="222"/>
      <c r="T102" s="223">
        <v>0.1</v>
      </c>
      <c r="U102" s="222">
        <f>ROUND(E102*T102,2)</f>
        <v>1.5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111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3">
        <v>31</v>
      </c>
      <c r="B103" s="220" t="s">
        <v>225</v>
      </c>
      <c r="C103" s="265" t="s">
        <v>226</v>
      </c>
      <c r="D103" s="222" t="s">
        <v>120</v>
      </c>
      <c r="E103" s="228">
        <v>1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4.0000000000000003E-5</v>
      </c>
      <c r="O103" s="222">
        <f>ROUND(E103*N103,5)</f>
        <v>4.0000000000000003E-5</v>
      </c>
      <c r="P103" s="222">
        <v>0</v>
      </c>
      <c r="Q103" s="222">
        <f>ROUND(E103*P103,5)</f>
        <v>0</v>
      </c>
      <c r="R103" s="222"/>
      <c r="S103" s="222"/>
      <c r="T103" s="223">
        <v>0.18</v>
      </c>
      <c r="U103" s="222">
        <f>ROUND(E103*T103,2)</f>
        <v>0.18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111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>
        <v>32</v>
      </c>
      <c r="B104" s="220" t="s">
        <v>227</v>
      </c>
      <c r="C104" s="265" t="s">
        <v>228</v>
      </c>
      <c r="D104" s="222" t="s">
        <v>152</v>
      </c>
      <c r="E104" s="228">
        <v>20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22">
        <v>0</v>
      </c>
      <c r="O104" s="222">
        <f>ROUND(E104*N104,5)</f>
        <v>0</v>
      </c>
      <c r="P104" s="222">
        <v>0</v>
      </c>
      <c r="Q104" s="222">
        <f>ROUND(E104*P104,5)</f>
        <v>0</v>
      </c>
      <c r="R104" s="222"/>
      <c r="S104" s="222"/>
      <c r="T104" s="223">
        <v>9.955E-2</v>
      </c>
      <c r="U104" s="222">
        <f>ROUND(E104*T104,2)</f>
        <v>1.99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111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/>
      <c r="B105" s="220"/>
      <c r="C105" s="266" t="s">
        <v>229</v>
      </c>
      <c r="D105" s="224"/>
      <c r="E105" s="229"/>
      <c r="F105" s="233"/>
      <c r="G105" s="233"/>
      <c r="H105" s="233"/>
      <c r="I105" s="233"/>
      <c r="J105" s="233"/>
      <c r="K105" s="233"/>
      <c r="L105" s="233"/>
      <c r="M105" s="233"/>
      <c r="N105" s="222"/>
      <c r="O105" s="222"/>
      <c r="P105" s="222"/>
      <c r="Q105" s="222"/>
      <c r="R105" s="222"/>
      <c r="S105" s="222"/>
      <c r="T105" s="223"/>
      <c r="U105" s="22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113</v>
      </c>
      <c r="AF105" s="212">
        <v>0</v>
      </c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20"/>
      <c r="C106" s="266" t="s">
        <v>230</v>
      </c>
      <c r="D106" s="224"/>
      <c r="E106" s="229">
        <v>20</v>
      </c>
      <c r="F106" s="233"/>
      <c r="G106" s="233"/>
      <c r="H106" s="233"/>
      <c r="I106" s="233"/>
      <c r="J106" s="233"/>
      <c r="K106" s="233"/>
      <c r="L106" s="233"/>
      <c r="M106" s="233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113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33</v>
      </c>
      <c r="B107" s="220" t="s">
        <v>231</v>
      </c>
      <c r="C107" s="265" t="s">
        <v>232</v>
      </c>
      <c r="D107" s="222" t="s">
        <v>120</v>
      </c>
      <c r="E107" s="228">
        <v>4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2">
        <v>0</v>
      </c>
      <c r="O107" s="222">
        <f>ROUND(E107*N107,5)</f>
        <v>0</v>
      </c>
      <c r="P107" s="222">
        <v>0</v>
      </c>
      <c r="Q107" s="222">
        <f>ROUND(E107*P107,5)</f>
        <v>0</v>
      </c>
      <c r="R107" s="222"/>
      <c r="S107" s="222"/>
      <c r="T107" s="223">
        <v>5.0500000000000003E-2</v>
      </c>
      <c r="U107" s="222">
        <f>ROUND(E107*T107,2)</f>
        <v>0.2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111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14" t="s">
        <v>106</v>
      </c>
      <c r="B108" s="221" t="s">
        <v>79</v>
      </c>
      <c r="C108" s="267" t="s">
        <v>26</v>
      </c>
      <c r="D108" s="225"/>
      <c r="E108" s="230"/>
      <c r="F108" s="234"/>
      <c r="G108" s="234">
        <f>SUMIF(AE109:AE110,"&lt;&gt;NOR",G109:G110)</f>
        <v>0</v>
      </c>
      <c r="H108" s="234"/>
      <c r="I108" s="234">
        <f>SUM(I109:I110)</f>
        <v>0</v>
      </c>
      <c r="J108" s="234"/>
      <c r="K108" s="234">
        <f>SUM(K109:K110)</f>
        <v>0</v>
      </c>
      <c r="L108" s="234"/>
      <c r="M108" s="234">
        <f>SUM(M109:M110)</f>
        <v>0</v>
      </c>
      <c r="N108" s="225"/>
      <c r="O108" s="225">
        <f>SUM(O109:O110)</f>
        <v>0</v>
      </c>
      <c r="P108" s="225"/>
      <c r="Q108" s="225">
        <f>SUM(Q109:Q110)</f>
        <v>0</v>
      </c>
      <c r="R108" s="225"/>
      <c r="S108" s="225"/>
      <c r="T108" s="226"/>
      <c r="U108" s="225">
        <f>SUM(U109:U110)</f>
        <v>0</v>
      </c>
      <c r="AE108" t="s">
        <v>107</v>
      </c>
    </row>
    <row r="109" spans="1:60" outlineLevel="1" x14ac:dyDescent="0.2">
      <c r="A109" s="213">
        <v>34</v>
      </c>
      <c r="B109" s="220" t="s">
        <v>233</v>
      </c>
      <c r="C109" s="265" t="s">
        <v>234</v>
      </c>
      <c r="D109" s="222" t="s">
        <v>157</v>
      </c>
      <c r="E109" s="228">
        <v>1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111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44">
        <v>35</v>
      </c>
      <c r="B110" s="245" t="s">
        <v>235</v>
      </c>
      <c r="C110" s="269" t="s">
        <v>236</v>
      </c>
      <c r="D110" s="246" t="s">
        <v>237</v>
      </c>
      <c r="E110" s="247">
        <v>1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6">
        <v>0</v>
      </c>
      <c r="O110" s="246">
        <f>ROUND(E110*N110,5)</f>
        <v>0</v>
      </c>
      <c r="P110" s="246">
        <v>0</v>
      </c>
      <c r="Q110" s="246">
        <f>ROUND(E110*P110,5)</f>
        <v>0</v>
      </c>
      <c r="R110" s="246"/>
      <c r="S110" s="246"/>
      <c r="T110" s="250">
        <v>0</v>
      </c>
      <c r="U110" s="246">
        <f>ROUND(E110*T110,2)</f>
        <v>0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111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2">
      <c r="A111" s="6"/>
      <c r="B111" s="7" t="s">
        <v>238</v>
      </c>
      <c r="C111" s="270" t="s">
        <v>238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A112" s="251"/>
      <c r="B112" s="252">
        <v>26</v>
      </c>
      <c r="C112" s="271" t="s">
        <v>238</v>
      </c>
      <c r="D112" s="253"/>
      <c r="E112" s="253"/>
      <c r="F112" s="253"/>
      <c r="G112" s="264">
        <f>G8+G13+G18+G22+G29+G42+G69+G78+G81+G92+G101+G108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239</v>
      </c>
    </row>
    <row r="113" spans="1:31" x14ac:dyDescent="0.2">
      <c r="A113" s="6"/>
      <c r="B113" s="7" t="s">
        <v>238</v>
      </c>
      <c r="C113" s="270" t="s">
        <v>238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238</v>
      </c>
      <c r="C114" s="270" t="s">
        <v>238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254">
        <v>33</v>
      </c>
      <c r="B115" s="254"/>
      <c r="C115" s="272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55"/>
      <c r="B116" s="256"/>
      <c r="C116" s="273"/>
      <c r="D116" s="256"/>
      <c r="E116" s="256"/>
      <c r="F116" s="256"/>
      <c r="G116" s="257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E116" t="s">
        <v>240</v>
      </c>
    </row>
    <row r="117" spans="1:31" x14ac:dyDescent="0.2">
      <c r="A117" s="258"/>
      <c r="B117" s="259"/>
      <c r="C117" s="274"/>
      <c r="D117" s="259"/>
      <c r="E117" s="259"/>
      <c r="F117" s="259"/>
      <c r="G117" s="260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 x14ac:dyDescent="0.2">
      <c r="A118" s="258"/>
      <c r="B118" s="259"/>
      <c r="C118" s="274"/>
      <c r="D118" s="259"/>
      <c r="E118" s="259"/>
      <c r="F118" s="259"/>
      <c r="G118" s="260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58"/>
      <c r="B119" s="259"/>
      <c r="C119" s="274"/>
      <c r="D119" s="259"/>
      <c r="E119" s="259"/>
      <c r="F119" s="259"/>
      <c r="G119" s="260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61"/>
      <c r="B120" s="262"/>
      <c r="C120" s="275"/>
      <c r="D120" s="262"/>
      <c r="E120" s="262"/>
      <c r="F120" s="262"/>
      <c r="G120" s="26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6"/>
      <c r="B121" s="7" t="s">
        <v>238</v>
      </c>
      <c r="C121" s="270" t="s">
        <v>238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C122" s="276"/>
      <c r="AE122" t="s">
        <v>241</v>
      </c>
    </row>
  </sheetData>
  <mergeCells count="8">
    <mergeCell ref="A115:C115"/>
    <mergeCell ref="A116:G120"/>
    <mergeCell ref="A1:G1"/>
    <mergeCell ref="C2:G2"/>
    <mergeCell ref="C3:G3"/>
    <mergeCell ref="C4:G4"/>
    <mergeCell ref="C20:G20"/>
    <mergeCell ref="C100:G10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2023-07-12T06:50:48Z</dcterms:modified>
</cp:coreProperties>
</file>